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IS\HFAS\Projects\0123-00 District Reports\DistRep2018\Trafford\Report\"/>
    </mc:Choice>
  </mc:AlternateContent>
  <xr:revisionPtr revIDLastSave="0" documentId="8_{79180557-E6A8-4224-9EA7-DC8A2EE69866}" xr6:coauthVersionLast="44" xr6:coauthVersionMax="44" xr10:uidLastSave="{00000000-0000-0000-0000-000000000000}"/>
  <bookViews>
    <workbookView xWindow="-120" yWindow="-120" windowWidth="19440" windowHeight="15000" xr2:uid="{6E850B96-6B33-4450-A7CE-418B5A344013}"/>
  </bookViews>
  <sheets>
    <sheet name="Key Centre Notes" sheetId="1" r:id="rId1"/>
    <sheet name="Cordon Map" sheetId="2" r:id="rId2"/>
    <sheet name="Table 17 Key Centre Surveys AM" sheetId="3" r:id="rId3"/>
    <sheet name="Table 18 Key Centre Surveys OP" sheetId="4" r:id="rId4"/>
    <sheet name="Table 19 Key Centre Surveys PM" sheetId="5" r:id="rId5"/>
    <sheet name="Tab 20 Alt KC Traffic Trend" sheetId="6" r:id="rId6"/>
    <sheet name="Tables 21 &amp; 22 KC Car Occupancy" sheetId="7" r:id="rId7"/>
    <sheet name="Table 23 Rail &amp; Met to KC" sheetId="8" r:id="rId8"/>
    <sheet name="Tabs 24 &amp; 25 Walk to KC" sheetId="9" r:id="rId9"/>
    <sheet name="Table 26 KC Car &amp; Non-carTrips " sheetId="10" r:id="rId10"/>
  </sheets>
  <externalReferences>
    <externalReference r:id="rId11"/>
    <externalReference r:id="rId12"/>
    <externalReference r:id="rId13"/>
    <externalReference r:id="rId14"/>
    <externalReference r:id="rId15"/>
  </externalReferences>
  <definedNames>
    <definedName name="_Toc174354940" localSheetId="1">'Cordon Map'!#REF!</definedName>
    <definedName name="_Toc174354940" localSheetId="0">'Key Centre Notes'!#REF!</definedName>
    <definedName name="_Toc243370739" localSheetId="9">'Table 26 KC Car &amp; Non-carTrips '!#REF!</definedName>
    <definedName name="_Toc243370761" localSheetId="5">'Tab 20 Alt KC Traffic Trend'!$A$1</definedName>
    <definedName name="a">'[3]Lookup tables'!$A$3:$B$156</definedName>
    <definedName name="b">'[3]Lookup tables'!$C$3:$D$15</definedName>
    <definedName name="CORRIDOR_NAME">'[4]Lookup tables'!$C$3:$D$15</definedName>
    <definedName name="corridor_names">'[5]Lookup tables'!$C$3:$D$19</definedName>
    <definedName name="d">'[3]Lookup tables'!$P$3:$Q$8</definedName>
    <definedName name="day_names">'[5]Lookup tables'!$M$3:$N$9</definedName>
    <definedName name="direction_names">'[5]Lookup tables'!$P$3:$Q$8</definedName>
    <definedName name="e">'[3]Lookup tables'!$M$3:$N$9</definedName>
    <definedName name="f">'[3]Lookup tables'!$P$13:$Q$19</definedName>
    <definedName name="Period" localSheetId="5">#REF!</definedName>
    <definedName name="Period">#REF!</definedName>
    <definedName name="_xlnm.Print_Area" localSheetId="1">'Cordon Map'!$A$1:$P$86</definedName>
    <definedName name="_xlnm.Print_Area" localSheetId="0">'Key Centre Notes'!$A$1:$K$36</definedName>
    <definedName name="_xlnm.Print_Area" localSheetId="5">'Tab 20 Alt KC Traffic Trend'!$A$1:$S$55</definedName>
    <definedName name="_xlnm.Print_Area" localSheetId="2">'Table 17 Key Centre Surveys AM'!$A$1:$N$36</definedName>
    <definedName name="_xlnm.Print_Area" localSheetId="3">'Table 18 Key Centre Surveys OP'!$A$1:$N$23</definedName>
    <definedName name="_xlnm.Print_Area" localSheetId="4">'Table 19 Key Centre Surveys PM'!$A$1:$N$36</definedName>
    <definedName name="_xlnm.Print_Area" localSheetId="7">'Table 23 Rail &amp; Met to KC'!$A$1:$I$47</definedName>
    <definedName name="_xlnm.Print_Area" localSheetId="9">'Table 26 KC Car &amp; Non-carTrips '!$A$1:$Y$59</definedName>
    <definedName name="_xlnm.Print_Area" localSheetId="6">'Tables 21 &amp; 22 KC Car Occupancy'!$A$1:$G$43</definedName>
    <definedName name="_xlnm.Print_Area" localSheetId="8">'Tabs 24 &amp; 25 Walk to KC'!$A$1:$G$50</definedName>
    <definedName name="station_names">'[5]Lookup tables'!$A$3:$B$242</definedName>
    <definedName name="weather_names">'[5]Lookup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9" i="10" l="1"/>
  <c r="F59" i="10"/>
  <c r="E59" i="10"/>
  <c r="D59" i="10"/>
  <c r="C59" i="10"/>
  <c r="I58" i="10"/>
  <c r="H58" i="10"/>
  <c r="H59" i="10" s="1"/>
  <c r="H57" i="10"/>
  <c r="J57" i="10" s="1"/>
  <c r="J56" i="10"/>
  <c r="H56" i="10"/>
  <c r="I56" i="10" s="1"/>
  <c r="J55" i="10"/>
  <c r="I55" i="10"/>
  <c r="H55" i="10"/>
  <c r="I54" i="10"/>
  <c r="H54" i="10"/>
  <c r="J54" i="10" s="1"/>
  <c r="H53" i="10"/>
  <c r="J53" i="10" s="1"/>
  <c r="J52" i="10"/>
  <c r="H52" i="10"/>
  <c r="I52" i="10" s="1"/>
  <c r="J51" i="10"/>
  <c r="I51" i="10"/>
  <c r="H51" i="10"/>
  <c r="I50" i="10"/>
  <c r="H50" i="10"/>
  <c r="J50" i="10" s="1"/>
  <c r="H49" i="10"/>
  <c r="J49" i="10" s="1"/>
  <c r="J48" i="10"/>
  <c r="I48" i="10"/>
  <c r="H48" i="10"/>
  <c r="J47" i="10"/>
  <c r="I47" i="10"/>
  <c r="H47" i="10"/>
  <c r="I44" i="10"/>
  <c r="H44" i="10"/>
  <c r="J44" i="10" s="1"/>
  <c r="H41" i="10"/>
  <c r="J41" i="10" s="1"/>
  <c r="G40" i="10"/>
  <c r="F40" i="10"/>
  <c r="E40" i="10"/>
  <c r="D40" i="10"/>
  <c r="C40" i="10"/>
  <c r="I39" i="10"/>
  <c r="H39" i="10"/>
  <c r="H40" i="10" s="1"/>
  <c r="H38" i="10"/>
  <c r="J38" i="10" s="1"/>
  <c r="J37" i="10"/>
  <c r="I37" i="10"/>
  <c r="H37" i="10"/>
  <c r="J36" i="10"/>
  <c r="I36" i="10"/>
  <c r="H36" i="10"/>
  <c r="I35" i="10"/>
  <c r="H35" i="10"/>
  <c r="J35" i="10" s="1"/>
  <c r="H34" i="10"/>
  <c r="J34" i="10" s="1"/>
  <c r="J33" i="10"/>
  <c r="H33" i="10"/>
  <c r="I33" i="10" s="1"/>
  <c r="J32" i="10"/>
  <c r="I32" i="10"/>
  <c r="H32" i="10"/>
  <c r="I31" i="10"/>
  <c r="H31" i="10"/>
  <c r="J31" i="10" s="1"/>
  <c r="H30" i="10"/>
  <c r="J30" i="10" s="1"/>
  <c r="J29" i="10"/>
  <c r="I29" i="10"/>
  <c r="H29" i="10"/>
  <c r="J28" i="10"/>
  <c r="I28" i="10"/>
  <c r="H28" i="10"/>
  <c r="I25" i="10"/>
  <c r="H25" i="10"/>
  <c r="J25" i="10" s="1"/>
  <c r="H22" i="10"/>
  <c r="J22" i="10" s="1"/>
  <c r="G21" i="10"/>
  <c r="F21" i="10"/>
  <c r="E21" i="10"/>
  <c r="D21" i="10"/>
  <c r="C21" i="10"/>
  <c r="I20" i="10"/>
  <c r="H20" i="10"/>
  <c r="H21" i="10" s="1"/>
  <c r="H19" i="10"/>
  <c r="J19" i="10" s="1"/>
  <c r="J18" i="10"/>
  <c r="H18" i="10"/>
  <c r="I18" i="10" s="1"/>
  <c r="J17" i="10"/>
  <c r="I17" i="10"/>
  <c r="H17" i="10"/>
  <c r="I16" i="10"/>
  <c r="H16" i="10"/>
  <c r="J16" i="10" s="1"/>
  <c r="H15" i="10"/>
  <c r="J15" i="10" s="1"/>
  <c r="J14" i="10"/>
  <c r="I14" i="10"/>
  <c r="H14" i="10"/>
  <c r="J13" i="10"/>
  <c r="I13" i="10"/>
  <c r="H13" i="10"/>
  <c r="I12" i="10"/>
  <c r="H12" i="10"/>
  <c r="J12" i="10" s="1"/>
  <c r="H11" i="10"/>
  <c r="J11" i="10" s="1"/>
  <c r="J10" i="10"/>
  <c r="I10" i="10"/>
  <c r="H10" i="10"/>
  <c r="J9" i="10"/>
  <c r="I9" i="10"/>
  <c r="H9" i="10"/>
  <c r="I6" i="10"/>
  <c r="H6" i="10"/>
  <c r="J6" i="10" s="1"/>
  <c r="H3" i="10"/>
  <c r="J3" i="10" s="1"/>
  <c r="E38" i="9"/>
  <c r="E39" i="9" s="1"/>
  <c r="E19" i="9"/>
  <c r="D19" i="9"/>
  <c r="D38" i="9" s="1"/>
  <c r="D39" i="9" s="1"/>
  <c r="C19" i="9"/>
  <c r="C38" i="9" s="1"/>
  <c r="C39" i="9" s="1"/>
  <c r="D21" i="8"/>
  <c r="C21" i="8"/>
  <c r="B21" i="8"/>
  <c r="G27" i="7"/>
  <c r="F27" i="7"/>
  <c r="E27" i="7"/>
  <c r="D27" i="7"/>
  <c r="C27" i="7"/>
  <c r="B27" i="7"/>
  <c r="H50" i="6"/>
  <c r="G50" i="6"/>
  <c r="F50" i="6"/>
  <c r="E50" i="6"/>
  <c r="D50" i="6"/>
  <c r="C50" i="6"/>
  <c r="I49" i="6"/>
  <c r="I50" i="6" s="1"/>
  <c r="I48" i="6"/>
  <c r="I47" i="6"/>
  <c r="I46" i="6"/>
  <c r="I45" i="6"/>
  <c r="I44" i="6"/>
  <c r="I43" i="6"/>
  <c r="I42" i="6"/>
  <c r="I41" i="6"/>
  <c r="I40" i="6"/>
  <c r="I39" i="6"/>
  <c r="I38" i="6"/>
  <c r="I35" i="6"/>
  <c r="I32" i="6"/>
  <c r="I29" i="6"/>
  <c r="I27" i="6"/>
  <c r="Q26" i="6"/>
  <c r="P26" i="6"/>
  <c r="O26" i="6"/>
  <c r="N26" i="6"/>
  <c r="M26" i="6"/>
  <c r="L26" i="6"/>
  <c r="H26" i="6"/>
  <c r="G26" i="6"/>
  <c r="F26" i="6"/>
  <c r="E26" i="6"/>
  <c r="D26" i="6"/>
  <c r="C26" i="6"/>
  <c r="R25" i="6"/>
  <c r="R26" i="6" s="1"/>
  <c r="I25" i="6"/>
  <c r="I26" i="6" s="1"/>
  <c r="R24" i="6"/>
  <c r="I24" i="6"/>
  <c r="R23" i="6"/>
  <c r="I23" i="6"/>
  <c r="R22" i="6"/>
  <c r="I22" i="6"/>
  <c r="R21" i="6"/>
  <c r="I21" i="6"/>
  <c r="R20" i="6"/>
  <c r="I20" i="6"/>
  <c r="R19" i="6"/>
  <c r="I19" i="6"/>
  <c r="R18" i="6"/>
  <c r="I18" i="6"/>
  <c r="R17" i="6"/>
  <c r="I17" i="6"/>
  <c r="R16" i="6"/>
  <c r="I16" i="6"/>
  <c r="R15" i="6"/>
  <c r="I15" i="6"/>
  <c r="R14" i="6"/>
  <c r="I14" i="6"/>
  <c r="R11" i="6"/>
  <c r="I11" i="6"/>
  <c r="R8" i="6"/>
  <c r="I8" i="6"/>
  <c r="R5" i="6"/>
  <c r="I5" i="6"/>
  <c r="R3" i="6"/>
  <c r="I3" i="6"/>
  <c r="H19" i="5"/>
  <c r="M18" i="5"/>
  <c r="L18" i="5"/>
  <c r="K18" i="5"/>
  <c r="K19" i="5" s="1"/>
  <c r="J18" i="5"/>
  <c r="I18" i="5"/>
  <c r="G18" i="5"/>
  <c r="F18" i="5"/>
  <c r="E18" i="5"/>
  <c r="D18" i="5"/>
  <c r="C18" i="5"/>
  <c r="N17" i="5"/>
  <c r="N16" i="5"/>
  <c r="N15" i="5"/>
  <c r="N14" i="5"/>
  <c r="N13" i="5"/>
  <c r="N12" i="5"/>
  <c r="N11" i="5"/>
  <c r="N10" i="5"/>
  <c r="N9" i="5"/>
  <c r="N8" i="5"/>
  <c r="N7" i="5"/>
  <c r="N6" i="5"/>
  <c r="N5" i="5"/>
  <c r="N4" i="5"/>
  <c r="N3" i="5"/>
  <c r="N18" i="5" s="1"/>
  <c r="H19" i="4"/>
  <c r="M18" i="4"/>
  <c r="L18" i="4"/>
  <c r="K18" i="4"/>
  <c r="J18" i="4"/>
  <c r="I18" i="4"/>
  <c r="N18" i="4" s="1"/>
  <c r="H18" i="4"/>
  <c r="G18" i="4"/>
  <c r="F18" i="4"/>
  <c r="E18" i="4"/>
  <c r="D18" i="4"/>
  <c r="C18" i="4"/>
  <c r="N17" i="4"/>
  <c r="N16" i="4"/>
  <c r="N15" i="4"/>
  <c r="N14" i="4"/>
  <c r="N13" i="4"/>
  <c r="N12" i="4"/>
  <c r="N11" i="4"/>
  <c r="N10" i="4"/>
  <c r="N9" i="4"/>
  <c r="N8" i="4"/>
  <c r="N7" i="4"/>
  <c r="N6" i="4"/>
  <c r="N5" i="4"/>
  <c r="N4" i="4"/>
  <c r="N3" i="4"/>
  <c r="H19" i="3"/>
  <c r="M18" i="3"/>
  <c r="L18" i="3"/>
  <c r="K18" i="3"/>
  <c r="J18" i="3"/>
  <c r="I18" i="3"/>
  <c r="G18" i="3"/>
  <c r="F18" i="3"/>
  <c r="E18" i="3"/>
  <c r="D18" i="3"/>
  <c r="C18" i="3"/>
  <c r="N17" i="3"/>
  <c r="N16" i="3"/>
  <c r="N15" i="3"/>
  <c r="N14" i="3"/>
  <c r="N13" i="3"/>
  <c r="N12" i="3"/>
  <c r="N11" i="3"/>
  <c r="N10" i="3"/>
  <c r="N9" i="3"/>
  <c r="N8" i="3"/>
  <c r="N7" i="3"/>
  <c r="N6" i="3"/>
  <c r="N5" i="3"/>
  <c r="N4" i="3"/>
  <c r="N3" i="3"/>
  <c r="M19" i="4" l="1"/>
  <c r="I19" i="4"/>
  <c r="I19" i="3"/>
  <c r="M19" i="3"/>
  <c r="J19" i="4"/>
  <c r="L19" i="5"/>
  <c r="K19" i="4"/>
  <c r="I19" i="5"/>
  <c r="M19" i="5"/>
  <c r="K19" i="3"/>
  <c r="L19" i="4"/>
  <c r="J19" i="5"/>
  <c r="N18" i="3"/>
  <c r="J19" i="3" s="1"/>
  <c r="I3" i="10"/>
  <c r="I11" i="10"/>
  <c r="I15" i="10"/>
  <c r="I19" i="10"/>
  <c r="J20" i="10"/>
  <c r="I22" i="10"/>
  <c r="I30" i="10"/>
  <c r="I34" i="10"/>
  <c r="I38" i="10"/>
  <c r="J39" i="10"/>
  <c r="I41" i="10"/>
  <c r="I49" i="10"/>
  <c r="I53" i="10"/>
  <c r="I57" i="10"/>
  <c r="J58" i="10"/>
  <c r="L19" i="3" l="1"/>
</calcChain>
</file>

<file path=xl/sharedStrings.xml><?xml version="1.0" encoding="utf-8"?>
<sst xmlns="http://schemas.openxmlformats.org/spreadsheetml/2006/main" count="223" uniqueCount="101">
  <si>
    <t>Key Centre Monitoring</t>
  </si>
  <si>
    <t>Traffic and rail counts were conducted on a cordon around Altrincham in 1997. Subsequently, Altrincham was surveyed on a three yearly cycle (1999, 2002, 2005 and 2008) to monitor progress towards key objectives in the first Greater Manchester Local Transport Plan (GMLTP) and its successor, GMLTP2. Pedestrian surveys were added to the programme in 2002. Since April 2009, surveys have been conducted annually.</t>
  </si>
  <si>
    <t xml:space="preserve">Tables providing details of road traffic and modal share trends are presented in this report. </t>
  </si>
  <si>
    <t>Before 2009, CPS (Continuous Passenger Sampling) data had been used to estimate bus trips. However this data was not designed to give an accurate picture of bus passengers at a local level and in April 2009, counts of bus passengers crossing the cordon have been conducted. Historical data has been adjusted to be comparable with the most recent surveys.</t>
  </si>
  <si>
    <t>The 'Cordon Map' worksheet shows the location of survey sites and the key centre boundary.</t>
  </si>
  <si>
    <r>
      <rPr>
        <b/>
        <sz val="11"/>
        <color theme="1"/>
        <rFont val="Calibri"/>
        <family val="2"/>
        <scheme val="minor"/>
      </rPr>
      <t xml:space="preserve">Notes: </t>
    </r>
    <r>
      <rPr>
        <sz val="11"/>
        <color theme="1"/>
        <rFont val="Calibri"/>
        <family val="2"/>
        <scheme val="minor"/>
      </rPr>
      <t>The</t>
    </r>
    <r>
      <rPr>
        <b/>
        <sz val="11"/>
        <color theme="1"/>
        <rFont val="Calibri"/>
        <family val="2"/>
        <scheme val="minor"/>
      </rPr>
      <t xml:space="preserve"> </t>
    </r>
    <r>
      <rPr>
        <sz val="11"/>
        <color theme="1"/>
        <rFont val="Calibri"/>
        <family val="2"/>
        <scheme val="minor"/>
      </rPr>
      <t>2019 surveys in Altrincham key centre, originally scheduled to take place on Tuesday, 23rd April, were moved to Tuesday, 30th April to avoid the Easter period. One new site was added (85924, The Narrows) including a pedestrian and pedal cycle count. The surveys appear to indicate a rise in both pedestrians and bus occupants following the regeneration and redevelopment of Altrincham's shopping area and completion of the public realm improvement scheme.</t>
    </r>
  </si>
  <si>
    <t xml:space="preserve">Table 17 Key Centre Cordon Survey Summary by Site in April 2019 (07:30-09:30) </t>
  </si>
  <si>
    <t>Site No</t>
  </si>
  <si>
    <t>Location</t>
  </si>
  <si>
    <t>Cars</t>
  </si>
  <si>
    <t>LGVs</t>
  </si>
  <si>
    <t>OGVs</t>
  </si>
  <si>
    <t>Buses</t>
  </si>
  <si>
    <t>Motor Cycles</t>
  </si>
  <si>
    <t>Car Occupancy**</t>
  </si>
  <si>
    <t>Car Trips</t>
  </si>
  <si>
    <t>Pedal Cycles</t>
  </si>
  <si>
    <t>Bus Trips</t>
  </si>
  <si>
    <t>Walk</t>
  </si>
  <si>
    <t>Rail/ML</t>
  </si>
  <si>
    <t>All Trips (excl m/c &amp; goods)</t>
  </si>
  <si>
    <t>U Springfield Rd</t>
  </si>
  <si>
    <t>A538 Barrington Rd</t>
  </si>
  <si>
    <t>U Grosvenor Rd</t>
  </si>
  <si>
    <t>C Moss Ln</t>
  </si>
  <si>
    <t>U Denmark St</t>
  </si>
  <si>
    <t>A538 Railway St</t>
  </si>
  <si>
    <t>New St</t>
  </si>
  <si>
    <t>C Regent Rd</t>
  </si>
  <si>
    <t>C High St</t>
  </si>
  <si>
    <t>C Market St</t>
  </si>
  <si>
    <t>Kingsway</t>
  </si>
  <si>
    <t>U Victoria St</t>
  </si>
  <si>
    <t>Rail/Metro Station Exit</t>
  </si>
  <si>
    <t/>
  </si>
  <si>
    <t>U Footbridge Over Rail</t>
  </si>
  <si>
    <t>U The Narrows*</t>
  </si>
  <si>
    <t>Total</t>
  </si>
  <si>
    <t>Average Car Occupancy =</t>
  </si>
  <si>
    <t>NOTES:</t>
  </si>
  <si>
    <t>* Site 85924 (The Narrows)  -  New site added 2019</t>
  </si>
  <si>
    <t xml:space="preserve">** Car Occupancy surveys: At sites where car occupancy was not surveyed, the average car occupancy (highlighted) has been applied. Due to a surveyor error, 2019 data for site 85902 (Barrington Rd) has been excluded from this report.
</t>
  </si>
  <si>
    <t xml:space="preserve">Table 18 Key Centre Cordon Survey Summary by Site in April 2019 (10:00-12:00) </t>
  </si>
  <si>
    <t xml:space="preserve">Table 19 Key Centre Cordon Survey Summary by Site in April 2019 (16:00-18:00) </t>
  </si>
  <si>
    <t>U The Narrows</t>
  </si>
  <si>
    <t>Table 20 Altrincham Key Centre Inbound Cordon Counts 1997, 1999, 2002, 2005 &amp;  2008 - 2019</t>
  </si>
  <si>
    <t>Time Period</t>
  </si>
  <si>
    <t>Year</t>
  </si>
  <si>
    <t>LGV</t>
  </si>
  <si>
    <t>OGV</t>
  </si>
  <si>
    <t>M/C</t>
  </si>
  <si>
    <t>P/C</t>
  </si>
  <si>
    <t>All</t>
  </si>
  <si>
    <t>07:30-09:30</t>
  </si>
  <si>
    <t>10:00-12:00</t>
  </si>
  <si>
    <t>2019/1997</t>
  </si>
  <si>
    <t>16:00-18:00</t>
  </si>
  <si>
    <t>Note: Traffic flows crossing the cordon were affected by the completion of the Altrincham Eastern Improvement Route in October 2002.</t>
  </si>
  <si>
    <t>Car Occupancy at Key Centre Cordon Sites (towards Key Centre) April 2019</t>
  </si>
  <si>
    <t>Table 21 Altrincham Key Centre Car Occupancy Rates 2019</t>
  </si>
  <si>
    <t>Site</t>
  </si>
  <si>
    <t>% Driver Only</t>
  </si>
  <si>
    <t>Ave Occupancy</t>
  </si>
  <si>
    <t>85912 Victoria Street</t>
  </si>
  <si>
    <t>85902 Barrington Road*</t>
  </si>
  <si>
    <t>85906 Railway Street</t>
  </si>
  <si>
    <t>All Sites</t>
  </si>
  <si>
    <t>*Data for this site excluded on quality grounds due to surveyor error.</t>
  </si>
  <si>
    <t xml:space="preserve">Table 22 Trend in Altrincham Key Centre Car Occupancy Rates </t>
  </si>
  <si>
    <t>Rail &amp; Metrolink Passengers</t>
  </si>
  <si>
    <t xml:space="preserve">Table 23 Rail and Metrolink Passengers Entering Altrincham Key Centre 1997, 1998, 2001, 2004, 2007 and 2009 - 2019
</t>
  </si>
  <si>
    <t>Notes: Due to the nature of the survey the estimates also include pedestrians entering the key centre via the station.</t>
  </si>
  <si>
    <t>Pedestrians Entering Key Centre</t>
  </si>
  <si>
    <t>Table 24 People Entering Altrincham Key Centre on Foot in 2019</t>
  </si>
  <si>
    <t>Site No.</t>
  </si>
  <si>
    <t>Springfield Rd (S-Bound)</t>
  </si>
  <si>
    <t>Barrington Rd (S-Bound)</t>
  </si>
  <si>
    <t>Grosvenor Rd (S-Bound)</t>
  </si>
  <si>
    <t>Moss Ln (W-Bound)</t>
  </si>
  <si>
    <t>Denmark St (N-Bound)</t>
  </si>
  <si>
    <t>Railway St (NE-Bound)</t>
  </si>
  <si>
    <t>85907*</t>
  </si>
  <si>
    <t>New St (NE-Bound)</t>
  </si>
  <si>
    <t>Regent Rd (SE-Bound)</t>
  </si>
  <si>
    <t>High St (E-Bound)</t>
  </si>
  <si>
    <t>Market St (S-Bound)</t>
  </si>
  <si>
    <t>Kingsway (E-Bound)</t>
  </si>
  <si>
    <t>Victoria St (E-Bound)</t>
  </si>
  <si>
    <t xml:space="preserve">Tesco Footbridge </t>
  </si>
  <si>
    <t>The Narrows*</t>
  </si>
  <si>
    <t>Cordon Total</t>
  </si>
  <si>
    <t xml:space="preserve">Table 25 Trend in Pedestrians Entering Altrincham Key Centre </t>
  </si>
  <si>
    <t>2018/2002</t>
  </si>
  <si>
    <t xml:space="preserve"> Table 26     Car and Non-Car Trips into Altrincham Key Centre</t>
  </si>
  <si>
    <t>Car</t>
  </si>
  <si>
    <t>Bus</t>
  </si>
  <si>
    <t>Rail/     Metrolink</t>
  </si>
  <si>
    <t>Cycle</t>
  </si>
  <si>
    <t>% Car</t>
  </si>
  <si>
    <t>% Non-Car</t>
  </si>
  <si>
    <t>2019/2002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</si>
</sst>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amily val="2"/>
    </font>
    <font>
      <sz val="11"/>
      <color theme="1"/>
      <name val="Calibri"/>
      <family val="2"/>
      <scheme val="minor"/>
    </font>
    <font>
      <b/>
      <sz val="11"/>
      <color theme="1"/>
      <name val="Calibri"/>
      <family val="2"/>
      <scheme val="minor"/>
    </font>
    <font>
      <sz val="10"/>
      <name val="Arial"/>
      <family val="2"/>
    </font>
    <font>
      <b/>
      <sz val="10"/>
      <color theme="1"/>
      <name val="Arial"/>
      <family val="2"/>
    </font>
    <font>
      <sz val="10"/>
      <color theme="1"/>
      <name val="Arial"/>
      <family val="2"/>
    </font>
    <font>
      <sz val="11"/>
      <color theme="1"/>
      <name val="Calibri"/>
      <family val="2"/>
    </font>
    <font>
      <sz val="11"/>
      <color theme="1"/>
      <name val="Arial"/>
      <family val="2"/>
    </font>
    <font>
      <sz val="10"/>
      <color rgb="FF0070C0"/>
      <name val="Arial"/>
      <family val="2"/>
    </font>
    <font>
      <b/>
      <sz val="11"/>
      <color theme="1"/>
      <name val="Calibri"/>
      <family val="2"/>
    </font>
    <font>
      <b/>
      <sz val="12"/>
      <color theme="1"/>
      <name val="Calibri"/>
      <family val="2"/>
      <scheme val="minor"/>
    </font>
    <font>
      <b/>
      <sz val="11"/>
      <name val="Calibri"/>
      <family val="2"/>
      <scheme val="minor"/>
    </font>
    <font>
      <sz val="11"/>
      <name val="Calibri"/>
      <family val="2"/>
      <scheme val="minor"/>
    </font>
    <font>
      <b/>
      <sz val="12"/>
      <name val="Arial"/>
      <family val="2"/>
    </font>
    <font>
      <b/>
      <sz val="12"/>
      <name val="Calibri"/>
      <family val="2"/>
      <scheme val="minor"/>
    </font>
    <font>
      <sz val="12"/>
      <color theme="1"/>
      <name val="Calibri"/>
      <family val="2"/>
      <scheme val="minor"/>
    </font>
    <font>
      <sz val="10"/>
      <color theme="1"/>
      <name val="Calibri"/>
      <family val="2"/>
      <scheme val="minor"/>
    </font>
    <font>
      <sz val="12"/>
      <color theme="1"/>
      <name val="Arial"/>
      <family val="2"/>
    </font>
    <font>
      <sz val="10"/>
      <color theme="1"/>
      <name val="Calibri"/>
      <family val="2"/>
    </font>
    <font>
      <sz val="8"/>
      <color theme="1"/>
      <name val="Calibri"/>
      <family val="2"/>
    </font>
    <font>
      <sz val="8"/>
      <color theme="1"/>
      <name val="Times New Roman"/>
      <family val="1"/>
    </font>
    <font>
      <b/>
      <sz val="9"/>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indexed="22"/>
        <bgColor indexed="64"/>
      </patternFill>
    </fill>
  </fills>
  <borders count="70">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diagonal/>
    </border>
    <border>
      <left/>
      <right style="double">
        <color indexed="64"/>
      </right>
      <top/>
      <bottom/>
      <diagonal/>
    </border>
    <border>
      <left/>
      <right/>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right/>
      <top style="double">
        <color indexed="64"/>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double">
        <color indexed="64"/>
      </right>
      <top style="thin">
        <color indexed="64"/>
      </top>
      <bottom/>
      <diagonal/>
    </border>
    <border>
      <left style="medium">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diagonal/>
    </border>
    <border>
      <left style="medium">
        <color indexed="64"/>
      </left>
      <right style="double">
        <color indexed="64"/>
      </right>
      <top/>
      <bottom/>
      <diagonal/>
    </border>
    <border>
      <left style="double">
        <color indexed="64"/>
      </left>
      <right/>
      <top style="medium">
        <color indexed="64"/>
      </top>
      <bottom style="thin">
        <color indexed="64"/>
      </bottom>
      <diagonal/>
    </border>
    <border>
      <left style="double">
        <color indexed="64"/>
      </left>
      <right/>
      <top style="thin">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s>
  <cellStyleXfs count="6">
    <xf numFmtId="0" fontId="0" fillId="0" borderId="0"/>
    <xf numFmtId="0" fontId="3" fillId="0" borderId="0"/>
    <xf numFmtId="0" fontId="3" fillId="0" borderId="0"/>
    <xf numFmtId="0" fontId="1" fillId="0" borderId="0"/>
    <xf numFmtId="0" fontId="3" fillId="0" borderId="0"/>
    <xf numFmtId="0" fontId="3" fillId="0" borderId="0"/>
  </cellStyleXfs>
  <cellXfs count="211">
    <xf numFmtId="0" fontId="0" fillId="0" borderId="0" xfId="0"/>
    <xf numFmtId="0" fontId="4" fillId="0" borderId="0" xfId="0" applyFont="1"/>
    <xf numFmtId="0" fontId="5" fillId="0" borderId="0" xfId="0" applyFont="1"/>
    <xf numFmtId="0" fontId="6" fillId="0" borderId="0" xfId="0" applyFont="1" applyAlignment="1">
      <alignment horizontal="justify" vertical="center" wrapText="1"/>
    </xf>
    <xf numFmtId="0" fontId="7" fillId="0" borderId="0" xfId="0" applyFont="1" applyAlignment="1">
      <alignment wrapText="1"/>
    </xf>
    <xf numFmtId="0" fontId="1" fillId="0" borderId="0" xfId="0" applyFont="1" applyAlignment="1">
      <alignment horizontal="justify" vertical="center" wrapText="1"/>
    </xf>
    <xf numFmtId="0" fontId="1" fillId="0" borderId="0" xfId="0" applyFont="1" applyAlignment="1">
      <alignment wrapText="1"/>
    </xf>
    <xf numFmtId="0" fontId="8" fillId="0" borderId="0" xfId="0" applyFont="1"/>
    <xf numFmtId="0" fontId="9" fillId="2" borderId="1" xfId="1" applyFont="1" applyFill="1" applyBorder="1" applyAlignment="1">
      <alignment horizontal="left"/>
    </xf>
    <xf numFmtId="0" fontId="9" fillId="2" borderId="2" xfId="1" applyFont="1" applyFill="1" applyBorder="1" applyAlignment="1">
      <alignment horizontal="left"/>
    </xf>
    <xf numFmtId="0" fontId="9" fillId="2" borderId="3" xfId="1" applyFont="1" applyFill="1" applyBorder="1" applyAlignment="1">
      <alignment horizontal="left"/>
    </xf>
    <xf numFmtId="0" fontId="1" fillId="0" borderId="0" xfId="1" applyFont="1"/>
    <xf numFmtId="0" fontId="1" fillId="0" borderId="4" xfId="1" applyFont="1" applyBorder="1" applyAlignment="1">
      <alignment horizontal="left"/>
    </xf>
    <xf numFmtId="0" fontId="1" fillId="0" borderId="5" xfId="1" applyFont="1" applyBorder="1"/>
    <xf numFmtId="0" fontId="1" fillId="0" borderId="5" xfId="1" applyFont="1" applyBorder="1" applyAlignment="1">
      <alignment horizontal="center"/>
    </xf>
    <xf numFmtId="0" fontId="1" fillId="0" borderId="5" xfId="1" applyFont="1" applyBorder="1" applyAlignment="1">
      <alignment horizontal="center" wrapText="1"/>
    </xf>
    <xf numFmtId="0" fontId="1" fillId="0" borderId="6" xfId="1" applyFont="1" applyBorder="1" applyAlignment="1">
      <alignment horizontal="center" wrapText="1"/>
    </xf>
    <xf numFmtId="1" fontId="1" fillId="0" borderId="5" xfId="1" applyNumberFormat="1" applyFont="1" applyBorder="1"/>
    <xf numFmtId="1" fontId="1" fillId="0" borderId="6" xfId="1" applyNumberFormat="1" applyFont="1" applyBorder="1"/>
    <xf numFmtId="2" fontId="1" fillId="2" borderId="5" xfId="1" applyNumberFormat="1" applyFont="1" applyFill="1" applyBorder="1"/>
    <xf numFmtId="2" fontId="1" fillId="0" borderId="5" xfId="1" applyNumberFormat="1" applyFont="1" applyBorder="1"/>
    <xf numFmtId="1" fontId="1" fillId="0" borderId="7" xfId="0" applyNumberFormat="1" applyFont="1" applyBorder="1"/>
    <xf numFmtId="1" fontId="1" fillId="0" borderId="0" xfId="1" applyNumberFormat="1" applyFont="1"/>
    <xf numFmtId="0" fontId="2" fillId="0" borderId="5" xfId="1" applyFont="1" applyBorder="1"/>
    <xf numFmtId="1" fontId="2" fillId="0" borderId="5" xfId="1" applyNumberFormat="1" applyFont="1" applyBorder="1"/>
    <xf numFmtId="1" fontId="2" fillId="0" borderId="6" xfId="1" applyNumberFormat="1" applyFont="1" applyBorder="1"/>
    <xf numFmtId="0" fontId="1" fillId="0" borderId="8" xfId="1" applyFont="1" applyBorder="1" applyAlignment="1">
      <alignment horizontal="left"/>
    </xf>
    <xf numFmtId="0" fontId="1" fillId="0" borderId="9" xfId="1" applyFont="1" applyBorder="1"/>
    <xf numFmtId="1" fontId="1" fillId="0" borderId="9" xfId="1" applyNumberFormat="1" applyFont="1" applyBorder="1"/>
    <xf numFmtId="1" fontId="2" fillId="0" borderId="10" xfId="1" applyNumberFormat="1" applyFont="1" applyBorder="1" applyAlignment="1">
      <alignment horizontal="right" wrapText="1"/>
    </xf>
    <xf numFmtId="0" fontId="5" fillId="0" borderId="11" xfId="0" applyFont="1" applyBorder="1" applyAlignment="1">
      <alignment wrapText="1"/>
    </xf>
    <xf numFmtId="0" fontId="5" fillId="0" borderId="12" xfId="0" applyFont="1" applyBorder="1" applyAlignment="1">
      <alignment wrapText="1"/>
    </xf>
    <xf numFmtId="2" fontId="10" fillId="2" borderId="9" xfId="2" applyNumberFormat="1" applyFont="1" applyFill="1" applyBorder="1"/>
    <xf numFmtId="164" fontId="1" fillId="0" borderId="9" xfId="1" applyNumberFormat="1" applyFont="1" applyBorder="1"/>
    <xf numFmtId="164" fontId="1" fillId="0" borderId="13" xfId="1" applyNumberFormat="1" applyFont="1" applyBorder="1"/>
    <xf numFmtId="164" fontId="1" fillId="0" borderId="0" xfId="1" applyNumberFormat="1" applyFont="1"/>
    <xf numFmtId="0" fontId="11" fillId="0" borderId="0" xfId="2" applyFont="1"/>
    <xf numFmtId="0" fontId="12" fillId="0" borderId="0" xfId="3" applyFont="1"/>
    <xf numFmtId="0" fontId="13" fillId="0" borderId="0" xfId="2" applyFont="1"/>
    <xf numFmtId="0" fontId="14" fillId="0" borderId="0" xfId="2" applyFont="1" applyAlignment="1">
      <alignment horizontal="right"/>
    </xf>
    <xf numFmtId="2" fontId="14" fillId="0" borderId="0" xfId="2" applyNumberFormat="1" applyFont="1"/>
    <xf numFmtId="9" fontId="14" fillId="0" borderId="0" xfId="2" applyNumberFormat="1" applyFont="1" applyAlignment="1">
      <alignment horizontal="right"/>
    </xf>
    <xf numFmtId="9" fontId="13" fillId="0" borderId="0" xfId="2" applyNumberFormat="1" applyFont="1" applyAlignment="1">
      <alignment horizontal="right"/>
    </xf>
    <xf numFmtId="0" fontId="12" fillId="0" borderId="0" xfId="2" applyFont="1" applyAlignment="1">
      <alignment horizontal="left" vertical="top" wrapText="1"/>
    </xf>
    <xf numFmtId="0" fontId="0" fillId="0" borderId="0" xfId="0" applyAlignment="1">
      <alignment wrapText="1"/>
    </xf>
    <xf numFmtId="0" fontId="12" fillId="0" borderId="0" xfId="2" applyFont="1" applyAlignment="1">
      <alignment horizontal="left" vertical="top" wrapText="1"/>
    </xf>
    <xf numFmtId="0" fontId="1" fillId="0" borderId="0" xfId="1" applyFont="1" applyAlignment="1">
      <alignment horizontal="left"/>
    </xf>
    <xf numFmtId="0" fontId="2" fillId="3" borderId="14" xfId="4" applyFont="1" applyFill="1" applyBorder="1" applyAlignment="1">
      <alignment horizontal="justify" vertical="top" wrapText="1"/>
    </xf>
    <xf numFmtId="0" fontId="2" fillId="3" borderId="15" xfId="4" applyFont="1" applyFill="1" applyBorder="1" applyAlignment="1">
      <alignment horizontal="justify" vertical="top" wrapText="1"/>
    </xf>
    <xf numFmtId="0" fontId="2" fillId="3" borderId="16" xfId="4" applyFont="1" applyFill="1" applyBorder="1" applyAlignment="1">
      <alignment horizontal="justify" vertical="top" wrapText="1"/>
    </xf>
    <xf numFmtId="0" fontId="1" fillId="0" borderId="0" xfId="4" applyFont="1"/>
    <xf numFmtId="0" fontId="2" fillId="0" borderId="17" xfId="4" applyFont="1" applyBorder="1" applyAlignment="1">
      <alignment horizontal="center" wrapText="1"/>
    </xf>
    <xf numFmtId="0" fontId="2" fillId="0" borderId="18" xfId="4" applyFont="1" applyBorder="1" applyAlignment="1">
      <alignment horizontal="center" wrapText="1"/>
    </xf>
    <xf numFmtId="0" fontId="2" fillId="0" borderId="19" xfId="5" applyFont="1" applyBorder="1" applyAlignment="1">
      <alignment horizontal="center" vertical="center" wrapText="1"/>
    </xf>
    <xf numFmtId="0" fontId="2" fillId="0" borderId="18" xfId="5" applyFont="1" applyBorder="1" applyAlignment="1">
      <alignment horizontal="center" vertical="center" wrapText="1"/>
    </xf>
    <xf numFmtId="0" fontId="2" fillId="0" borderId="19" xfId="4" applyFont="1" applyBorder="1" applyAlignment="1">
      <alignment horizontal="center" wrapText="1"/>
    </xf>
    <xf numFmtId="0" fontId="2" fillId="0" borderId="20" xfId="5" applyFont="1" applyBorder="1" applyAlignment="1">
      <alignment horizontal="center" vertical="center" wrapText="1"/>
    </xf>
    <xf numFmtId="0" fontId="2" fillId="0" borderId="21" xfId="4" applyFont="1" applyBorder="1" applyAlignment="1">
      <alignment horizontal="center" vertical="center" wrapText="1"/>
    </xf>
    <xf numFmtId="0" fontId="1" fillId="0" borderId="22" xfId="4" applyFont="1" applyBorder="1" applyAlignment="1">
      <alignment horizontal="center" wrapText="1"/>
    </xf>
    <xf numFmtId="0" fontId="1" fillId="0" borderId="0" xfId="4" applyFont="1" applyAlignment="1">
      <alignment horizontal="right" wrapText="1"/>
    </xf>
    <xf numFmtId="0" fontId="1" fillId="0" borderId="22" xfId="4" applyFont="1" applyBorder="1" applyAlignment="1">
      <alignment horizontal="right" wrapText="1"/>
    </xf>
    <xf numFmtId="0" fontId="2" fillId="0" borderId="23" xfId="4" applyFont="1" applyBorder="1" applyAlignment="1">
      <alignment horizontal="center" vertical="center" wrapText="1"/>
    </xf>
    <xf numFmtId="0" fontId="1" fillId="0" borderId="24" xfId="4" applyFont="1" applyBorder="1" applyAlignment="1">
      <alignment horizontal="center" wrapText="1"/>
    </xf>
    <xf numFmtId="0" fontId="1" fillId="0" borderId="23" xfId="4" applyFont="1" applyBorder="1" applyAlignment="1">
      <alignment horizontal="right" wrapText="1"/>
    </xf>
    <xf numFmtId="0" fontId="1" fillId="0" borderId="24" xfId="4" applyFont="1" applyBorder="1" applyAlignment="1">
      <alignment horizontal="right" wrapText="1"/>
    </xf>
    <xf numFmtId="0" fontId="1" fillId="0" borderId="25" xfId="4" applyFont="1" applyBorder="1" applyAlignment="1">
      <alignment horizontal="right" wrapText="1"/>
    </xf>
    <xf numFmtId="0" fontId="2" fillId="0" borderId="0" xfId="4" applyFont="1" applyAlignment="1">
      <alignment horizontal="center" vertical="center" wrapText="1"/>
    </xf>
    <xf numFmtId="0" fontId="1" fillId="0" borderId="26" xfId="4" applyFont="1" applyBorder="1" applyAlignment="1">
      <alignment horizontal="right" wrapText="1"/>
    </xf>
    <xf numFmtId="0" fontId="1" fillId="0" borderId="22" xfId="4" applyFont="1" applyBorder="1" applyAlignment="1">
      <alignment horizontal="center" vertical="center"/>
    </xf>
    <xf numFmtId="1" fontId="1" fillId="0" borderId="22" xfId="4" applyNumberFormat="1" applyFont="1" applyBorder="1" applyAlignment="1">
      <alignment horizontal="right" vertical="center"/>
    </xf>
    <xf numFmtId="0" fontId="2" fillId="0" borderId="18" xfId="4" applyFont="1" applyBorder="1" applyAlignment="1">
      <alignment horizontal="center" vertical="center"/>
    </xf>
    <xf numFmtId="2" fontId="2" fillId="0" borderId="18" xfId="4" applyNumberFormat="1" applyFont="1" applyBorder="1" applyAlignment="1">
      <alignment horizontal="right" vertical="center"/>
    </xf>
    <xf numFmtId="0" fontId="2" fillId="0" borderId="27" xfId="4" applyFont="1" applyBorder="1" applyAlignment="1">
      <alignment horizontal="center" vertical="center" wrapText="1"/>
    </xf>
    <xf numFmtId="2" fontId="2" fillId="0" borderId="28" xfId="4" applyNumberFormat="1" applyFont="1" applyBorder="1" applyAlignment="1">
      <alignment horizontal="right" vertical="center"/>
    </xf>
    <xf numFmtId="0" fontId="2" fillId="0" borderId="29" xfId="4" applyFont="1" applyBorder="1" applyAlignment="1">
      <alignment horizontal="center" vertical="center" wrapText="1"/>
    </xf>
    <xf numFmtId="0" fontId="2" fillId="0" borderId="30" xfId="4" applyFont="1" applyBorder="1" applyAlignment="1">
      <alignment horizontal="center" vertical="center" wrapText="1"/>
    </xf>
    <xf numFmtId="0" fontId="2" fillId="0" borderId="31" xfId="4" applyFont="1" applyBorder="1" applyAlignment="1">
      <alignment horizontal="center" vertical="center" wrapText="1"/>
    </xf>
    <xf numFmtId="0" fontId="2" fillId="0" borderId="32" xfId="4" applyFont="1" applyBorder="1" applyAlignment="1">
      <alignment horizontal="center" vertical="center"/>
    </xf>
    <xf numFmtId="2" fontId="2" fillId="0" borderId="32" xfId="4" applyNumberFormat="1" applyFont="1" applyBorder="1" applyAlignment="1">
      <alignment horizontal="right" vertical="center"/>
    </xf>
    <xf numFmtId="2" fontId="2" fillId="0" borderId="33" xfId="4" applyNumberFormat="1" applyFont="1" applyBorder="1" applyAlignment="1">
      <alignment horizontal="right" vertical="center"/>
    </xf>
    <xf numFmtId="0" fontId="1" fillId="0" borderId="0" xfId="4" applyFont="1" applyAlignment="1">
      <alignment wrapText="1"/>
    </xf>
    <xf numFmtId="0" fontId="6" fillId="0" borderId="0" xfId="4" applyFont="1"/>
    <xf numFmtId="0" fontId="10" fillId="0" borderId="0" xfId="0" applyFont="1"/>
    <xf numFmtId="0" fontId="15" fillId="0" borderId="0" xfId="0" applyFont="1"/>
    <xf numFmtId="0" fontId="10" fillId="2" borderId="34" xfId="0" applyFont="1" applyFill="1" applyBorder="1" applyAlignment="1">
      <alignment vertical="center" wrapText="1"/>
    </xf>
    <xf numFmtId="0" fontId="10" fillId="2" borderId="35" xfId="0" applyFont="1" applyFill="1" applyBorder="1" applyAlignment="1">
      <alignment vertical="center" wrapText="1"/>
    </xf>
    <xf numFmtId="0" fontId="10" fillId="2" borderId="36" xfId="0" applyFont="1" applyFill="1" applyBorder="1" applyAlignment="1">
      <alignment vertical="center" wrapText="1"/>
    </xf>
    <xf numFmtId="0" fontId="15" fillId="0" borderId="0" xfId="0" applyFont="1" applyAlignment="1">
      <alignment wrapText="1"/>
    </xf>
    <xf numFmtId="0" fontId="15" fillId="0" borderId="4" xfId="0" applyFont="1" applyBorder="1"/>
    <xf numFmtId="0" fontId="15" fillId="0" borderId="5" xfId="0" applyFont="1" applyBorder="1" applyAlignment="1">
      <alignment horizontal="center"/>
    </xf>
    <xf numFmtId="0" fontId="15" fillId="0" borderId="5" xfId="0" applyFont="1" applyBorder="1"/>
    <xf numFmtId="0" fontId="15" fillId="0" borderId="37" xfId="0" applyFont="1" applyBorder="1" applyAlignment="1">
      <alignment horizontal="center"/>
    </xf>
    <xf numFmtId="0" fontId="15" fillId="0" borderId="38" xfId="0" applyFont="1" applyBorder="1" applyAlignment="1">
      <alignment horizontal="center"/>
    </xf>
    <xf numFmtId="0" fontId="15" fillId="0" borderId="6" xfId="0" applyFont="1" applyBorder="1" applyAlignment="1">
      <alignment horizontal="center"/>
    </xf>
    <xf numFmtId="0" fontId="15" fillId="0" borderId="5" xfId="0" applyFont="1" applyBorder="1" applyAlignment="1">
      <alignment wrapText="1"/>
    </xf>
    <xf numFmtId="0" fontId="15" fillId="0" borderId="6" xfId="0" applyFont="1" applyBorder="1" applyAlignment="1">
      <alignment wrapText="1"/>
    </xf>
    <xf numFmtId="1" fontId="15" fillId="0" borderId="5" xfId="0" applyNumberFormat="1" applyFont="1" applyBorder="1"/>
    <xf numFmtId="2" fontId="15" fillId="0" borderId="5" xfId="0" applyNumberFormat="1" applyFont="1" applyBorder="1"/>
    <xf numFmtId="2" fontId="15" fillId="0" borderId="6" xfId="0" applyNumberFormat="1" applyFont="1" applyBorder="1"/>
    <xf numFmtId="0" fontId="10" fillId="0" borderId="8" xfId="0" applyFont="1" applyBorder="1"/>
    <xf numFmtId="1" fontId="10" fillId="0" borderId="9" xfId="0" applyNumberFormat="1" applyFont="1" applyBorder="1"/>
    <xf numFmtId="2" fontId="10" fillId="0" borderId="9" xfId="0" applyNumberFormat="1" applyFont="1" applyBorder="1"/>
    <xf numFmtId="2" fontId="10" fillId="0" borderId="13" xfId="0" applyNumberFormat="1" applyFont="1" applyBorder="1"/>
    <xf numFmtId="0" fontId="16" fillId="0" borderId="0" xfId="0" applyFont="1"/>
    <xf numFmtId="0" fontId="10" fillId="2" borderId="1" xfId="0" applyFont="1" applyFill="1" applyBorder="1" applyAlignment="1">
      <alignment wrapText="1"/>
    </xf>
    <xf numFmtId="0" fontId="10" fillId="2" borderId="2" xfId="0" applyFont="1" applyFill="1" applyBorder="1" applyAlignment="1">
      <alignment wrapText="1"/>
    </xf>
    <xf numFmtId="0" fontId="17" fillId="0" borderId="2" xfId="0" applyFont="1" applyBorder="1"/>
    <xf numFmtId="0" fontId="17" fillId="0" borderId="3" xfId="0" applyFont="1" applyBorder="1"/>
    <xf numFmtId="0" fontId="15" fillId="0" borderId="4" xfId="0" applyFont="1" applyBorder="1" applyAlignment="1">
      <alignment horizontal="left"/>
    </xf>
    <xf numFmtId="0" fontId="15" fillId="0" borderId="4" xfId="0" applyFont="1" applyBorder="1" applyAlignment="1">
      <alignment horizontal="left"/>
    </xf>
    <xf numFmtId="0" fontId="15" fillId="0" borderId="39" xfId="0" applyFont="1" applyBorder="1" applyAlignment="1">
      <alignment horizontal="left"/>
    </xf>
    <xf numFmtId="1" fontId="15" fillId="0" borderId="7" xfId="0" applyNumberFormat="1" applyFont="1" applyBorder="1"/>
    <xf numFmtId="2" fontId="15" fillId="0" borderId="7" xfId="0" applyNumberFormat="1" applyFont="1" applyBorder="1"/>
    <xf numFmtId="2" fontId="15" fillId="0" borderId="40" xfId="0" applyNumberFormat="1" applyFont="1" applyBorder="1"/>
    <xf numFmtId="0" fontId="15" fillId="0" borderId="8" xfId="0" applyFont="1" applyBorder="1" applyAlignment="1">
      <alignment horizontal="left"/>
    </xf>
    <xf numFmtId="1" fontId="15" fillId="0" borderId="9" xfId="0" applyNumberFormat="1" applyFont="1" applyBorder="1"/>
    <xf numFmtId="2" fontId="15" fillId="0" borderId="9" xfId="0" applyNumberFormat="1" applyFont="1" applyBorder="1"/>
    <xf numFmtId="2" fontId="15" fillId="0" borderId="13" xfId="0" applyNumberFormat="1" applyFont="1" applyBorder="1"/>
    <xf numFmtId="0" fontId="2" fillId="0" borderId="0" xfId="0" applyFont="1"/>
    <xf numFmtId="0" fontId="1" fillId="0" borderId="0" xfId="0" applyFont="1"/>
    <xf numFmtId="0" fontId="9" fillId="2" borderId="34" xfId="0" applyFont="1" applyFill="1" applyBorder="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1" fillId="0" borderId="4" xfId="0" applyFont="1" applyBorder="1"/>
    <xf numFmtId="0" fontId="1" fillId="0" borderId="5" xfId="0" applyFont="1" applyBorder="1"/>
    <xf numFmtId="0" fontId="1" fillId="0" borderId="6" xfId="0" applyFont="1" applyBorder="1"/>
    <xf numFmtId="0" fontId="1" fillId="0" borderId="4" xfId="0" applyFont="1" applyBorder="1" applyAlignment="1">
      <alignment horizontal="left"/>
    </xf>
    <xf numFmtId="1" fontId="1" fillId="0" borderId="5" xfId="0" applyNumberFormat="1" applyFont="1" applyBorder="1"/>
    <xf numFmtId="1" fontId="1" fillId="0" borderId="6" xfId="0" applyNumberFormat="1" applyFont="1" applyBorder="1"/>
    <xf numFmtId="0" fontId="1" fillId="0" borderId="39" xfId="0" applyFont="1" applyBorder="1" applyAlignment="1">
      <alignment horizontal="left"/>
    </xf>
    <xf numFmtId="1" fontId="1" fillId="0" borderId="40" xfId="0" applyNumberFormat="1" applyFont="1" applyBorder="1"/>
    <xf numFmtId="0" fontId="2" fillId="0" borderId="8" xfId="0" applyFont="1" applyBorder="1"/>
    <xf numFmtId="2" fontId="2" fillId="0" borderId="9" xfId="0" applyNumberFormat="1" applyFont="1" applyBorder="1"/>
    <xf numFmtId="0" fontId="18" fillId="0" borderId="0" xfId="0" applyFont="1" applyAlignment="1">
      <alignment horizontal="left" vertical="top" wrapText="1"/>
    </xf>
    <xf numFmtId="0" fontId="2" fillId="2" borderId="34" xfId="0" applyFont="1" applyFill="1" applyBorder="1"/>
    <xf numFmtId="0" fontId="4" fillId="0" borderId="35" xfId="0" applyFont="1" applyBorder="1"/>
    <xf numFmtId="0" fontId="4" fillId="0" borderId="36" xfId="0" applyFont="1" applyBorder="1"/>
    <xf numFmtId="0" fontId="2" fillId="0" borderId="4" xfId="0" applyFont="1" applyBorder="1"/>
    <xf numFmtId="0" fontId="2" fillId="0" borderId="5" xfId="0" applyFont="1" applyBorder="1"/>
    <xf numFmtId="0" fontId="2" fillId="0" borderId="5" xfId="0" applyFont="1" applyBorder="1" applyAlignment="1">
      <alignment horizontal="right"/>
    </xf>
    <xf numFmtId="0" fontId="2" fillId="0" borderId="6" xfId="0" applyFont="1" applyBorder="1" applyAlignment="1">
      <alignment horizontal="right"/>
    </xf>
    <xf numFmtId="0" fontId="7" fillId="0" borderId="41" xfId="0" applyFont="1" applyBorder="1" applyAlignment="1">
      <alignment horizontal="left" wrapText="1"/>
    </xf>
    <xf numFmtId="0" fontId="1" fillId="0" borderId="8" xfId="0" applyFont="1" applyBorder="1"/>
    <xf numFmtId="0" fontId="2" fillId="0" borderId="9" xfId="0" applyFont="1" applyBorder="1"/>
    <xf numFmtId="0" fontId="2" fillId="0" borderId="13" xfId="0" applyFont="1" applyBorder="1"/>
    <xf numFmtId="0" fontId="19" fillId="0" borderId="42" xfId="0" applyFont="1" applyBorder="1"/>
    <xf numFmtId="0" fontId="20" fillId="0" borderId="42" xfId="0" applyFont="1" applyBorder="1"/>
    <xf numFmtId="0" fontId="21" fillId="0" borderId="0" xfId="0" applyFont="1"/>
    <xf numFmtId="0" fontId="20" fillId="0" borderId="0" xfId="0" applyFont="1"/>
    <xf numFmtId="0" fontId="21" fillId="0" borderId="0" xfId="0" applyFont="1" applyAlignment="1">
      <alignment wrapText="1"/>
    </xf>
    <xf numFmtId="0" fontId="5" fillId="0" borderId="35" xfId="0" applyFont="1" applyBorder="1"/>
    <xf numFmtId="0" fontId="5" fillId="0" borderId="36" xfId="0" applyFont="1" applyBorder="1"/>
    <xf numFmtId="0" fontId="2" fillId="0" borderId="6" xfId="0" applyFont="1" applyBorder="1"/>
    <xf numFmtId="2" fontId="2" fillId="0" borderId="13" xfId="0" applyNumberFormat="1" applyFont="1" applyBorder="1"/>
    <xf numFmtId="0" fontId="9" fillId="3" borderId="43" xfId="0" applyFont="1" applyFill="1" applyBorder="1" applyAlignment="1">
      <alignment horizontal="left" vertical="top" wrapText="1"/>
    </xf>
    <xf numFmtId="0" fontId="6" fillId="0" borderId="44" xfId="0" applyFont="1" applyBorder="1" applyAlignment="1">
      <alignment horizontal="left" vertical="top" wrapText="1"/>
    </xf>
    <xf numFmtId="0" fontId="6" fillId="0" borderId="45" xfId="0" applyFont="1" applyBorder="1" applyAlignment="1">
      <alignment horizontal="left" vertical="top" wrapText="1"/>
    </xf>
    <xf numFmtId="0" fontId="6" fillId="0" borderId="0" xfId="0" applyFont="1"/>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0" xfId="0" applyFont="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1" fontId="6" fillId="0" borderId="48" xfId="0" applyNumberFormat="1" applyFont="1" applyBorder="1" applyAlignment="1">
      <alignment horizontal="right" vertical="center" wrapText="1"/>
    </xf>
    <xf numFmtId="1" fontId="6" fillId="0" borderId="47" xfId="0" applyNumberFormat="1" applyFont="1" applyBorder="1" applyAlignment="1">
      <alignment horizontal="right" vertical="center" wrapText="1"/>
    </xf>
    <xf numFmtId="1" fontId="6" fillId="0" borderId="49" xfId="0" applyNumberFormat="1" applyFont="1" applyBorder="1" applyAlignment="1">
      <alignment horizontal="right" vertical="center" wrapText="1"/>
    </xf>
    <xf numFmtId="1" fontId="9" fillId="0" borderId="50" xfId="0" applyNumberFormat="1" applyFont="1" applyBorder="1"/>
    <xf numFmtId="1" fontId="9" fillId="0" borderId="51" xfId="0" applyNumberFormat="1" applyFont="1" applyBorder="1"/>
    <xf numFmtId="2" fontId="6" fillId="0" borderId="0" xfId="0" applyNumberFormat="1" applyFont="1"/>
    <xf numFmtId="9" fontId="6" fillId="0" borderId="0" xfId="0" applyNumberFormat="1" applyFont="1"/>
    <xf numFmtId="0" fontId="9" fillId="0" borderId="52" xfId="0" applyFont="1" applyBorder="1" applyAlignment="1">
      <alignment horizontal="center" vertical="center" wrapText="1"/>
    </xf>
    <xf numFmtId="0" fontId="9" fillId="0" borderId="49" xfId="0" applyFont="1" applyBorder="1" applyAlignment="1">
      <alignment horizontal="center" vertical="center" wrapText="1"/>
    </xf>
    <xf numFmtId="1" fontId="6" fillId="0" borderId="50" xfId="0" applyNumberFormat="1" applyFont="1" applyBorder="1" applyAlignment="1">
      <alignment horizontal="right" vertical="center" wrapText="1"/>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1" fontId="6" fillId="0" borderId="55" xfId="0" applyNumberFormat="1" applyFont="1" applyBorder="1" applyAlignment="1">
      <alignment horizontal="right" vertical="center" wrapText="1"/>
    </xf>
    <xf numFmtId="1" fontId="6" fillId="0" borderId="54" xfId="0" applyNumberFormat="1" applyFont="1" applyBorder="1" applyAlignment="1">
      <alignment horizontal="right" vertical="center" wrapText="1"/>
    </xf>
    <xf numFmtId="1" fontId="9" fillId="0" borderId="55" xfId="0" applyNumberFormat="1" applyFont="1" applyBorder="1"/>
    <xf numFmtId="1" fontId="9" fillId="0" borderId="56" xfId="0" applyNumberFormat="1" applyFont="1" applyBorder="1"/>
    <xf numFmtId="1" fontId="6" fillId="0" borderId="0" xfId="0" applyNumberFormat="1" applyFont="1"/>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1" fontId="6" fillId="0" borderId="59" xfId="0" applyNumberFormat="1" applyFont="1" applyBorder="1" applyAlignment="1">
      <alignment horizontal="right" vertical="center" wrapText="1"/>
    </xf>
    <xf numFmtId="1" fontId="6" fillId="0" borderId="58" xfId="0" applyNumberFormat="1" applyFont="1" applyBorder="1" applyAlignment="1">
      <alignment horizontal="right" vertical="center" wrapText="1"/>
    </xf>
    <xf numFmtId="1" fontId="9" fillId="0" borderId="59" xfId="0" applyNumberFormat="1" applyFont="1" applyBorder="1"/>
    <xf numFmtId="1" fontId="9" fillId="0" borderId="60" xfId="0" applyNumberFormat="1" applyFont="1" applyBorder="1"/>
    <xf numFmtId="0" fontId="9" fillId="0" borderId="61" xfId="5" applyFont="1" applyBorder="1" applyAlignment="1">
      <alignment horizontal="center" wrapText="1"/>
    </xf>
    <xf numFmtId="0" fontId="9" fillId="0" borderId="62" xfId="0" applyFont="1" applyBorder="1" applyAlignment="1">
      <alignment horizontal="center" vertical="center" wrapText="1"/>
    </xf>
    <xf numFmtId="0" fontId="9" fillId="0" borderId="18" xfId="5" applyFont="1" applyBorder="1" applyAlignment="1">
      <alignment horizontal="center" wrapText="1"/>
    </xf>
    <xf numFmtId="2" fontId="9" fillId="0" borderId="18" xfId="0" applyNumberFormat="1" applyFont="1" applyBorder="1" applyAlignment="1">
      <alignment horizontal="right" vertical="center" wrapText="1"/>
    </xf>
    <xf numFmtId="1" fontId="9" fillId="0" borderId="19" xfId="0" applyNumberFormat="1" applyFont="1" applyBorder="1"/>
    <xf numFmtId="1" fontId="9" fillId="0" borderId="28" xfId="0" applyNumberFormat="1" applyFont="1" applyBorder="1"/>
    <xf numFmtId="0" fontId="9" fillId="0" borderId="63"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64" xfId="0" applyFont="1" applyBorder="1" applyAlignment="1">
      <alignment horizontal="center" vertical="center" wrapText="1"/>
    </xf>
    <xf numFmtId="1" fontId="9" fillId="0" borderId="0" xfId="0" applyNumberFormat="1" applyFont="1"/>
    <xf numFmtId="1" fontId="9" fillId="0" borderId="65" xfId="0" applyNumberFormat="1" applyFont="1" applyBorder="1"/>
    <xf numFmtId="0" fontId="9" fillId="0" borderId="66" xfId="0" applyFont="1" applyBorder="1" applyAlignment="1">
      <alignment horizontal="center" vertical="center" wrapText="1"/>
    </xf>
    <xf numFmtId="0" fontId="2" fillId="0" borderId="47" xfId="0" applyFont="1" applyBorder="1" applyAlignment="1">
      <alignment horizontal="center" wrapText="1"/>
    </xf>
    <xf numFmtId="0" fontId="2" fillId="0" borderId="49" xfId="0" applyFont="1" applyBorder="1" applyAlignment="1">
      <alignment horizontal="center" wrapText="1"/>
    </xf>
    <xf numFmtId="0" fontId="2" fillId="0" borderId="54" xfId="0" applyFont="1" applyBorder="1" applyAlignment="1">
      <alignment horizontal="center" wrapText="1"/>
    </xf>
    <xf numFmtId="0" fontId="9" fillId="0" borderId="67" xfId="0" applyFont="1" applyBorder="1" applyAlignment="1">
      <alignment horizontal="center" vertical="center" wrapText="1"/>
    </xf>
    <xf numFmtId="0" fontId="9" fillId="0" borderId="32" xfId="5" applyFont="1" applyBorder="1" applyAlignment="1">
      <alignment horizontal="center" wrapText="1"/>
    </xf>
    <xf numFmtId="2" fontId="9" fillId="0" borderId="68" xfId="0" applyNumberFormat="1" applyFont="1" applyBorder="1" applyAlignment="1">
      <alignment horizontal="right" vertical="center" wrapText="1"/>
    </xf>
    <xf numFmtId="1" fontId="9" fillId="0" borderId="69" xfId="0" applyNumberFormat="1" applyFont="1" applyBorder="1"/>
    <xf numFmtId="1" fontId="9" fillId="0" borderId="33" xfId="0" applyNumberFormat="1" applyFont="1" applyBorder="1"/>
    <xf numFmtId="1" fontId="6" fillId="0" borderId="0" xfId="0" applyNumberFormat="1" applyFont="1" applyAlignment="1">
      <alignment horizontal="right" vertical="center" wrapText="1"/>
    </xf>
    <xf numFmtId="0" fontId="6" fillId="0" borderId="0" xfId="0" applyFont="1" applyAlignment="1">
      <alignment horizontal="right" vertical="center" wrapText="1"/>
    </xf>
  </cellXfs>
  <cellStyles count="6">
    <cellStyle name="Normal" xfId="0" builtinId="0"/>
    <cellStyle name="Normal 10" xfId="3" xr:uid="{296D6553-E166-49C2-9661-DCBC3F4D23C8}"/>
    <cellStyle name="Normal 4" xfId="4" xr:uid="{E97B87FF-FB43-4325-9775-43A3C3F875E6}"/>
    <cellStyle name="Normal 6" xfId="1" xr:uid="{47ACA06F-1984-45F2-823A-E92A01BF1902}"/>
    <cellStyle name="Normal_KeyCentreCalcs" xfId="5" xr:uid="{E1FD0862-54E3-4FB7-AA01-99FA6319743F}"/>
    <cellStyle name="Normal_sepmcr05" xfId="2" xr:uid="{054ED331-9E17-4D1D-97BC-85EB765F9C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Altrincham Key Centre Inbound Vehicle Counts</a:t>
            </a:r>
          </a:p>
        </c:rich>
      </c:tx>
      <c:overlay val="0"/>
    </c:title>
    <c:autoTitleDeleted val="0"/>
    <c:plotArea>
      <c:layout>
        <c:manualLayout>
          <c:layoutTarget val="inner"/>
          <c:xMode val="edge"/>
          <c:yMode val="edge"/>
          <c:x val="9.8750423413135544E-2"/>
          <c:y val="9.2186729900700176E-2"/>
          <c:w val="0.78311072227082723"/>
          <c:h val="0.79736915992863644"/>
        </c:manualLayout>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 20 Alt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 20 Alt KC Traffic Trend'!$I$3:$I$25</c:f>
              <c:numCache>
                <c:formatCode>General</c:formatCode>
                <c:ptCount val="23"/>
                <c:pt idx="0">
                  <c:v>4692</c:v>
                </c:pt>
                <c:pt idx="2">
                  <c:v>5014</c:v>
                </c:pt>
                <c:pt idx="5">
                  <c:v>5241</c:v>
                </c:pt>
                <c:pt idx="8">
                  <c:v>4170</c:v>
                </c:pt>
                <c:pt idx="11">
                  <c:v>4314</c:v>
                </c:pt>
                <c:pt idx="12">
                  <c:v>4273</c:v>
                </c:pt>
                <c:pt idx="13">
                  <c:v>4283</c:v>
                </c:pt>
                <c:pt idx="14">
                  <c:v>4088</c:v>
                </c:pt>
                <c:pt idx="15">
                  <c:v>4382</c:v>
                </c:pt>
                <c:pt idx="16">
                  <c:v>4480</c:v>
                </c:pt>
                <c:pt idx="17">
                  <c:v>4562</c:v>
                </c:pt>
                <c:pt idx="18">
                  <c:v>4377</c:v>
                </c:pt>
                <c:pt idx="19">
                  <c:v>4214</c:v>
                </c:pt>
                <c:pt idx="20">
                  <c:v>4378</c:v>
                </c:pt>
                <c:pt idx="21">
                  <c:v>4455</c:v>
                </c:pt>
                <c:pt idx="22">
                  <c:v>4527</c:v>
                </c:pt>
              </c:numCache>
            </c:numRef>
          </c:val>
          <c:extLst>
            <c:ext xmlns:c16="http://schemas.microsoft.com/office/drawing/2014/chart" uri="{C3380CC4-5D6E-409C-BE32-E72D297353CC}">
              <c16:uniqueId val="{00000000-2638-4E4C-A922-94D2B29F15A0}"/>
            </c:ext>
          </c:extLst>
        </c:ser>
        <c:ser>
          <c:idx val="1"/>
          <c:order val="1"/>
          <c:tx>
            <c:v>1000-1200</c:v>
          </c:tx>
          <c:spPr>
            <a:solidFill>
              <a:schemeClr val="tx1"/>
            </a:solidFill>
            <a:ln w="25400" cap="flat" cmpd="sng" algn="ctr">
              <a:noFill/>
              <a:prstDash val="solid"/>
            </a:ln>
            <a:effectLst/>
          </c:spPr>
          <c:invertIfNegative val="0"/>
          <c:cat>
            <c:numRef>
              <c:f>'Tab 20 Alt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 20 Alt KC Traffic Trend'!$R$3:$R$25</c:f>
              <c:numCache>
                <c:formatCode>General</c:formatCode>
                <c:ptCount val="23"/>
                <c:pt idx="0">
                  <c:v>4268</c:v>
                </c:pt>
                <c:pt idx="2">
                  <c:v>4371</c:v>
                </c:pt>
                <c:pt idx="5">
                  <c:v>4111</c:v>
                </c:pt>
                <c:pt idx="8">
                  <c:v>3698</c:v>
                </c:pt>
                <c:pt idx="11">
                  <c:v>3152</c:v>
                </c:pt>
                <c:pt idx="12">
                  <c:v>3185</c:v>
                </c:pt>
                <c:pt idx="13">
                  <c:v>3245</c:v>
                </c:pt>
                <c:pt idx="14">
                  <c:v>3150</c:v>
                </c:pt>
                <c:pt idx="15">
                  <c:v>3415</c:v>
                </c:pt>
                <c:pt idx="16">
                  <c:v>3350</c:v>
                </c:pt>
                <c:pt idx="17">
                  <c:v>3319</c:v>
                </c:pt>
                <c:pt idx="18">
                  <c:v>3120</c:v>
                </c:pt>
                <c:pt idx="19">
                  <c:v>3206</c:v>
                </c:pt>
                <c:pt idx="20">
                  <c:v>3161</c:v>
                </c:pt>
                <c:pt idx="21">
                  <c:v>3289</c:v>
                </c:pt>
                <c:pt idx="22">
                  <c:v>3431</c:v>
                </c:pt>
              </c:numCache>
            </c:numRef>
          </c:val>
          <c:extLst>
            <c:ext xmlns:c16="http://schemas.microsoft.com/office/drawing/2014/chart" uri="{C3380CC4-5D6E-409C-BE32-E72D297353CC}">
              <c16:uniqueId val="{00000001-2638-4E4C-A922-94D2B29F15A0}"/>
            </c:ext>
          </c:extLst>
        </c:ser>
        <c:ser>
          <c:idx val="2"/>
          <c:order val="2"/>
          <c:tx>
            <c:v>1600-1800</c:v>
          </c:tx>
          <c:spPr>
            <a:solidFill>
              <a:srgbClr val="FFC000"/>
            </a:solidFill>
            <a:ln w="25400" cap="flat" cmpd="sng" algn="ctr">
              <a:noFill/>
              <a:prstDash val="solid"/>
            </a:ln>
            <a:effectLst/>
          </c:spPr>
          <c:invertIfNegative val="0"/>
          <c:cat>
            <c:numRef>
              <c:f>'Tab 20 Alt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 20 Alt KC Traffic Trend'!$I$27:$I$49</c:f>
              <c:numCache>
                <c:formatCode>General</c:formatCode>
                <c:ptCount val="23"/>
                <c:pt idx="0">
                  <c:v>4118</c:v>
                </c:pt>
                <c:pt idx="2">
                  <c:v>4097</c:v>
                </c:pt>
                <c:pt idx="5">
                  <c:v>4003</c:v>
                </c:pt>
                <c:pt idx="8">
                  <c:v>3575</c:v>
                </c:pt>
                <c:pt idx="11">
                  <c:v>3323</c:v>
                </c:pt>
                <c:pt idx="12">
                  <c:v>3407</c:v>
                </c:pt>
                <c:pt idx="13">
                  <c:v>3707</c:v>
                </c:pt>
                <c:pt idx="14">
                  <c:v>3265</c:v>
                </c:pt>
                <c:pt idx="15">
                  <c:v>3451</c:v>
                </c:pt>
                <c:pt idx="16">
                  <c:v>3471</c:v>
                </c:pt>
                <c:pt idx="17">
                  <c:v>3627</c:v>
                </c:pt>
                <c:pt idx="18">
                  <c:v>3515</c:v>
                </c:pt>
                <c:pt idx="19">
                  <c:v>3752</c:v>
                </c:pt>
                <c:pt idx="20">
                  <c:v>3698</c:v>
                </c:pt>
                <c:pt idx="21">
                  <c:v>3625</c:v>
                </c:pt>
                <c:pt idx="22">
                  <c:v>3847</c:v>
                </c:pt>
              </c:numCache>
            </c:numRef>
          </c:val>
          <c:extLst>
            <c:ext xmlns:c16="http://schemas.microsoft.com/office/drawing/2014/chart" uri="{C3380CC4-5D6E-409C-BE32-E72D297353CC}">
              <c16:uniqueId val="{00000002-2638-4E4C-A922-94D2B29F15A0}"/>
            </c:ext>
          </c:extLst>
        </c:ser>
        <c:dLbls>
          <c:showLegendKey val="0"/>
          <c:showVal val="0"/>
          <c:showCatName val="0"/>
          <c:showSerName val="0"/>
          <c:showPercent val="0"/>
          <c:showBubbleSize val="0"/>
        </c:dLbls>
        <c:gapWidth val="150"/>
        <c:axId val="563489064"/>
        <c:axId val="563485536"/>
      </c:barChart>
      <c:catAx>
        <c:axId val="563489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563485536"/>
        <c:crosses val="autoZero"/>
        <c:auto val="1"/>
        <c:lblAlgn val="ctr"/>
        <c:lblOffset val="100"/>
        <c:noMultiLvlLbl val="0"/>
      </c:catAx>
      <c:valAx>
        <c:axId val="563485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6.9769955226184959E-3"/>
              <c:y val="0.43983216715079987"/>
            </c:manualLayout>
          </c:layout>
          <c:overlay val="0"/>
        </c:title>
        <c:numFmt formatCode="General" sourceLinked="1"/>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563489064"/>
        <c:crosses val="autoZero"/>
        <c:crossBetween val="between"/>
      </c:valAx>
    </c:plotArea>
    <c:legend>
      <c:legendPos val="r"/>
      <c:layout>
        <c:manualLayout>
          <c:xMode val="edge"/>
          <c:yMode val="edge"/>
          <c:x val="0.89863280978766547"/>
          <c:y val="0.38425243270530757"/>
          <c:w val="7.6375314196836505E-2"/>
          <c:h val="0.28796037185999224"/>
        </c:manualLayout>
      </c:layout>
      <c:overlay val="0"/>
      <c:spPr>
        <a:ln>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Altrincham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26 KC Car &amp; Non-carTrips '!$B$3:$B$20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'!$C$3:$C$20</c:f>
              <c:numCache>
                <c:formatCode>0</c:formatCode>
                <c:ptCount val="18"/>
                <c:pt idx="0">
                  <c:v>5703.57</c:v>
                </c:pt>
                <c:pt idx="3">
                  <c:v>4170.12</c:v>
                </c:pt>
                <c:pt idx="6">
                  <c:v>4543.28</c:v>
                </c:pt>
                <c:pt idx="7">
                  <c:v>4873.4399999999996</c:v>
                </c:pt>
                <c:pt idx="8">
                  <c:v>4809.01</c:v>
                </c:pt>
                <c:pt idx="9">
                  <c:v>4473</c:v>
                </c:pt>
                <c:pt idx="10">
                  <c:v>4858.1000000000004</c:v>
                </c:pt>
                <c:pt idx="11">
                  <c:v>5118.96</c:v>
                </c:pt>
                <c:pt idx="12">
                  <c:v>5175.0300000000007</c:v>
                </c:pt>
                <c:pt idx="13">
                  <c:v>4825.1971277522043</c:v>
                </c:pt>
                <c:pt idx="14">
                  <c:v>4759.2664713738895</c:v>
                </c:pt>
                <c:pt idx="15">
                  <c:v>5063.1365759710461</c:v>
                </c:pt>
                <c:pt idx="16">
                  <c:v>5036.5705168743352</c:v>
                </c:pt>
                <c:pt idx="17">
                  <c:v>5059.2739903082183</c:v>
                </c:pt>
              </c:numCache>
            </c:numRef>
          </c:val>
          <c:extLst>
            <c:ext xmlns:c16="http://schemas.microsoft.com/office/drawing/2014/chart" uri="{C3380CC4-5D6E-409C-BE32-E72D297353CC}">
              <c16:uniqueId val="{00000000-294E-4F28-98FA-C71BF351DE1B}"/>
            </c:ext>
          </c:extLst>
        </c:ser>
        <c:ser>
          <c:idx val="1"/>
          <c:order val="1"/>
          <c:tx>
            <c:v>Bus</c:v>
          </c:tx>
          <c:spPr>
            <a:solidFill>
              <a:srgbClr val="FFFF00"/>
            </a:solidFill>
            <a:ln>
              <a:solidFill>
                <a:schemeClr val="tx1"/>
              </a:solidFill>
            </a:ln>
          </c:spPr>
          <c:invertIfNegative val="0"/>
          <c:cat>
            <c:numRef>
              <c:f>'Table 26 KC Car &amp; Non-carTrips '!$B$3:$B$20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'!$D$3:$D$20</c:f>
              <c:numCache>
                <c:formatCode>0</c:formatCode>
                <c:ptCount val="18"/>
                <c:pt idx="0">
                  <c:v>1233</c:v>
                </c:pt>
                <c:pt idx="3">
                  <c:v>810</c:v>
                </c:pt>
                <c:pt idx="6">
                  <c:v>943</c:v>
                </c:pt>
                <c:pt idx="7">
                  <c:v>1124.8202691867125</c:v>
                </c:pt>
                <c:pt idx="8">
                  <c:v>972.78255528255522</c:v>
                </c:pt>
                <c:pt idx="9">
                  <c:v>858.77419354838707</c:v>
                </c:pt>
                <c:pt idx="10">
                  <c:v>988.86597938144325</c:v>
                </c:pt>
                <c:pt idx="11">
                  <c:v>857.93333333333339</c:v>
                </c:pt>
                <c:pt idx="12">
                  <c:v>789.87764705882341</c:v>
                </c:pt>
                <c:pt idx="13">
                  <c:v>727.50588235294117</c:v>
                </c:pt>
                <c:pt idx="14">
                  <c:v>895.98701298701303</c:v>
                </c:pt>
                <c:pt idx="15">
                  <c:v>691.40625</c:v>
                </c:pt>
                <c:pt idx="16">
                  <c:v>682.33333333333337</c:v>
                </c:pt>
                <c:pt idx="17">
                  <c:v>800.4</c:v>
                </c:pt>
              </c:numCache>
            </c:numRef>
          </c:val>
          <c:extLst>
            <c:ext xmlns:c16="http://schemas.microsoft.com/office/drawing/2014/chart" uri="{C3380CC4-5D6E-409C-BE32-E72D297353CC}">
              <c16:uniqueId val="{00000001-294E-4F28-98FA-C71BF351DE1B}"/>
            </c:ext>
          </c:extLst>
        </c:ser>
        <c:ser>
          <c:idx val="4"/>
          <c:order val="2"/>
          <c:tx>
            <c:v>Walk</c:v>
          </c:tx>
          <c:spPr>
            <a:solidFill>
              <a:srgbClr val="FFC000"/>
            </a:solidFill>
            <a:ln>
              <a:solidFill>
                <a:schemeClr val="tx1"/>
              </a:solidFill>
            </a:ln>
          </c:spPr>
          <c:invertIfNegative val="0"/>
          <c:cat>
            <c:numRef>
              <c:f>'Table 26 KC Car &amp; Non-carTrips '!$B$3:$B$20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'!$G$3:$G$20</c:f>
              <c:numCache>
                <c:formatCode>0</c:formatCode>
                <c:ptCount val="18"/>
                <c:pt idx="0">
                  <c:v>1658</c:v>
                </c:pt>
                <c:pt idx="3">
                  <c:v>2224.8814432989689</c:v>
                </c:pt>
                <c:pt idx="6">
                  <c:v>2292.7199999999998</c:v>
                </c:pt>
                <c:pt idx="7">
                  <c:v>2289</c:v>
                </c:pt>
                <c:pt idx="8">
                  <c:v>2171</c:v>
                </c:pt>
                <c:pt idx="9">
                  <c:v>2294</c:v>
                </c:pt>
                <c:pt idx="10">
                  <c:v>2120</c:v>
                </c:pt>
                <c:pt idx="11">
                  <c:v>2121</c:v>
                </c:pt>
                <c:pt idx="12">
                  <c:v>2385</c:v>
                </c:pt>
                <c:pt idx="13">
                  <c:v>2256</c:v>
                </c:pt>
                <c:pt idx="14">
                  <c:v>2331</c:v>
                </c:pt>
                <c:pt idx="15">
                  <c:v>2632</c:v>
                </c:pt>
                <c:pt idx="16">
                  <c:v>2778</c:v>
                </c:pt>
                <c:pt idx="17">
                  <c:v>2871</c:v>
                </c:pt>
              </c:numCache>
            </c:numRef>
          </c:val>
          <c:extLst>
            <c:ext xmlns:c16="http://schemas.microsoft.com/office/drawing/2014/chart" uri="{C3380CC4-5D6E-409C-BE32-E72D297353CC}">
              <c16:uniqueId val="{00000002-294E-4F28-98FA-C71BF351DE1B}"/>
            </c:ext>
          </c:extLst>
        </c:ser>
        <c:ser>
          <c:idx val="2"/>
          <c:order val="3"/>
          <c:tx>
            <c:strRef>
              <c:f>'Table 26 KC Car &amp; Non-carTrips '!$E$2</c:f>
              <c:strCache>
                <c:ptCount val="1"/>
                <c:pt idx="0">
                  <c:v>Rail/     Metrolink</c:v>
                </c:pt>
              </c:strCache>
            </c:strRef>
          </c:tx>
          <c:spPr>
            <a:solidFill>
              <a:schemeClr val="bg1">
                <a:lumMod val="75000"/>
              </a:schemeClr>
            </a:solidFill>
            <a:ln>
              <a:solidFill>
                <a:schemeClr val="tx1"/>
              </a:solidFill>
            </a:ln>
          </c:spPr>
          <c:invertIfNegative val="0"/>
          <c:cat>
            <c:numRef>
              <c:f>'Table 26 KC Car &amp; Non-carTrips '!$B$3:$B$20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'!$E$3:$E$20</c:f>
              <c:numCache>
                <c:formatCode>0</c:formatCode>
                <c:ptCount val="18"/>
                <c:pt idx="0">
                  <c:v>1443.5385444743936</c:v>
                </c:pt>
                <c:pt idx="3">
                  <c:v>1303</c:v>
                </c:pt>
                <c:pt idx="6">
                  <c:v>1378.1392174704276</c:v>
                </c:pt>
                <c:pt idx="7">
                  <c:v>1325</c:v>
                </c:pt>
                <c:pt idx="8">
                  <c:v>1360</c:v>
                </c:pt>
                <c:pt idx="9">
                  <c:v>1531</c:v>
                </c:pt>
                <c:pt idx="10">
                  <c:v>1498</c:v>
                </c:pt>
                <c:pt idx="11">
                  <c:v>1673</c:v>
                </c:pt>
                <c:pt idx="12">
                  <c:v>1539</c:v>
                </c:pt>
                <c:pt idx="13">
                  <c:v>1755</c:v>
                </c:pt>
                <c:pt idx="14">
                  <c:v>1872</c:v>
                </c:pt>
                <c:pt idx="15">
                  <c:v>2190</c:v>
                </c:pt>
                <c:pt idx="16">
                  <c:v>2006</c:v>
                </c:pt>
                <c:pt idx="17">
                  <c:v>1994</c:v>
                </c:pt>
              </c:numCache>
            </c:numRef>
          </c:val>
          <c:extLst>
            <c:ext xmlns:c16="http://schemas.microsoft.com/office/drawing/2014/chart" uri="{C3380CC4-5D6E-409C-BE32-E72D297353CC}">
              <c16:uniqueId val="{00000003-294E-4F28-98FA-C71BF351DE1B}"/>
            </c:ext>
          </c:extLst>
        </c:ser>
        <c:ser>
          <c:idx val="3"/>
          <c:order val="4"/>
          <c:tx>
            <c:v>Cycle</c:v>
          </c:tx>
          <c:spPr>
            <a:solidFill>
              <a:schemeClr val="tx1"/>
            </a:solidFill>
            <a:ln>
              <a:solidFill>
                <a:schemeClr val="tx1"/>
              </a:solidFill>
            </a:ln>
          </c:spPr>
          <c:invertIfNegative val="0"/>
          <c:cat>
            <c:numRef>
              <c:f>'Table 26 KC Car &amp; Non-carTrips '!$B$3:$B$20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'!$F$3:$F$20</c:f>
              <c:numCache>
                <c:formatCode>0</c:formatCode>
                <c:ptCount val="18"/>
                <c:pt idx="0">
                  <c:v>71</c:v>
                </c:pt>
                <c:pt idx="3">
                  <c:v>79</c:v>
                </c:pt>
                <c:pt idx="6">
                  <c:v>89</c:v>
                </c:pt>
                <c:pt idx="7">
                  <c:v>94</c:v>
                </c:pt>
                <c:pt idx="8">
                  <c:v>96</c:v>
                </c:pt>
                <c:pt idx="9">
                  <c:v>81</c:v>
                </c:pt>
                <c:pt idx="10">
                  <c:v>116</c:v>
                </c:pt>
                <c:pt idx="11">
                  <c:v>106</c:v>
                </c:pt>
                <c:pt idx="12">
                  <c:v>124</c:v>
                </c:pt>
                <c:pt idx="13">
                  <c:v>151</c:v>
                </c:pt>
                <c:pt idx="14">
                  <c:v>137</c:v>
                </c:pt>
                <c:pt idx="15">
                  <c:v>130</c:v>
                </c:pt>
                <c:pt idx="16">
                  <c:v>136</c:v>
                </c:pt>
                <c:pt idx="17">
                  <c:v>147</c:v>
                </c:pt>
              </c:numCache>
            </c:numRef>
          </c:val>
          <c:extLst>
            <c:ext xmlns:c16="http://schemas.microsoft.com/office/drawing/2014/chart" uri="{C3380CC4-5D6E-409C-BE32-E72D297353CC}">
              <c16:uniqueId val="{00000004-294E-4F28-98FA-C71BF351DE1B}"/>
            </c:ext>
          </c:extLst>
        </c:ser>
        <c:dLbls>
          <c:showLegendKey val="0"/>
          <c:showVal val="0"/>
          <c:showCatName val="0"/>
          <c:showSerName val="0"/>
          <c:showPercent val="0"/>
          <c:showBubbleSize val="0"/>
        </c:dLbls>
        <c:gapWidth val="150"/>
        <c:axId val="563488672"/>
        <c:axId val="563486712"/>
      </c:barChart>
      <c:catAx>
        <c:axId val="563488672"/>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3486712"/>
        <c:crosses val="autoZero"/>
        <c:auto val="1"/>
        <c:lblAlgn val="ctr"/>
        <c:lblOffset val="100"/>
        <c:noMultiLvlLbl val="0"/>
      </c:catAx>
      <c:valAx>
        <c:axId val="563486712"/>
        <c:scaling>
          <c:orientation val="minMax"/>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447314872158E-2"/>
              <c:y val="0.43939671144048176"/>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3488672"/>
        <c:crosses val="autoZero"/>
        <c:crossBetween val="between"/>
      </c:valAx>
    </c:plotArea>
    <c:legend>
      <c:legendPos val="r"/>
      <c:layout>
        <c:manualLayout>
          <c:xMode val="edge"/>
          <c:yMode val="edge"/>
          <c:x val="0.87385924342523991"/>
          <c:y val="0.41372182337501928"/>
          <c:w val="0.10928743281319345"/>
          <c:h val="0.39416944116526664"/>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Altrincham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26 KC Car &amp; Non-carTrips '!$B$22:$B$39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'!$C$22:$C$39</c:f>
              <c:numCache>
                <c:formatCode>0</c:formatCode>
                <c:ptCount val="18"/>
                <c:pt idx="0">
                  <c:v>4273.92</c:v>
                </c:pt>
                <c:pt idx="3">
                  <c:v>3829.05</c:v>
                </c:pt>
                <c:pt idx="6">
                  <c:v>3127.32</c:v>
                </c:pt>
                <c:pt idx="7">
                  <c:v>3390.17</c:v>
                </c:pt>
                <c:pt idx="8">
                  <c:v>3516.96</c:v>
                </c:pt>
                <c:pt idx="9">
                  <c:v>3383.9</c:v>
                </c:pt>
                <c:pt idx="10">
                  <c:v>3641.8</c:v>
                </c:pt>
                <c:pt idx="11">
                  <c:v>3666.2400000000002</c:v>
                </c:pt>
                <c:pt idx="12">
                  <c:v>3515.1600000000003</c:v>
                </c:pt>
                <c:pt idx="13">
                  <c:v>3272.3727095438717</c:v>
                </c:pt>
                <c:pt idx="14">
                  <c:v>3519.4261632867801</c:v>
                </c:pt>
                <c:pt idx="15">
                  <c:v>3481.1951589295418</c:v>
                </c:pt>
                <c:pt idx="16">
                  <c:v>3495.4836476188866</c:v>
                </c:pt>
                <c:pt idx="17">
                  <c:v>3543.5644951956965</c:v>
                </c:pt>
              </c:numCache>
            </c:numRef>
          </c:val>
          <c:extLst>
            <c:ext xmlns:c16="http://schemas.microsoft.com/office/drawing/2014/chart" uri="{C3380CC4-5D6E-409C-BE32-E72D297353CC}">
              <c16:uniqueId val="{00000000-DDD5-4F01-AF82-D0DE6564AEC2}"/>
            </c:ext>
          </c:extLst>
        </c:ser>
        <c:ser>
          <c:idx val="1"/>
          <c:order val="1"/>
          <c:tx>
            <c:v>Bus</c:v>
          </c:tx>
          <c:spPr>
            <a:solidFill>
              <a:srgbClr val="FFFF00"/>
            </a:solidFill>
            <a:ln>
              <a:solidFill>
                <a:schemeClr val="tx1"/>
              </a:solidFill>
            </a:ln>
          </c:spPr>
          <c:invertIfNegative val="0"/>
          <c:cat>
            <c:numRef>
              <c:f>'Table 26 KC Car &amp; Non-carTrips '!$B$22:$B$39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'!$D$22:$D$39</c:f>
              <c:numCache>
                <c:formatCode>0</c:formatCode>
                <c:ptCount val="18"/>
                <c:pt idx="0">
                  <c:v>1166</c:v>
                </c:pt>
                <c:pt idx="3">
                  <c:v>857</c:v>
                </c:pt>
                <c:pt idx="6">
                  <c:v>813</c:v>
                </c:pt>
                <c:pt idx="7">
                  <c:v>837.43181818181824</c:v>
                </c:pt>
                <c:pt idx="8">
                  <c:v>693.45652173913049</c:v>
                </c:pt>
                <c:pt idx="9">
                  <c:v>685</c:v>
                </c:pt>
                <c:pt idx="10">
                  <c:v>754.16091954022988</c:v>
                </c:pt>
                <c:pt idx="11">
                  <c:v>705.04166666666663</c:v>
                </c:pt>
                <c:pt idx="12">
                  <c:v>474.81397306397309</c:v>
                </c:pt>
                <c:pt idx="13">
                  <c:v>520.63636363636351</c:v>
                </c:pt>
                <c:pt idx="14">
                  <c:v>551.34246575342468</c:v>
                </c:pt>
                <c:pt idx="15">
                  <c:v>432.65625</c:v>
                </c:pt>
                <c:pt idx="16">
                  <c:v>482.10344827586209</c:v>
                </c:pt>
                <c:pt idx="17">
                  <c:v>468.83928571428567</c:v>
                </c:pt>
              </c:numCache>
            </c:numRef>
          </c:val>
          <c:extLst>
            <c:ext xmlns:c16="http://schemas.microsoft.com/office/drawing/2014/chart" uri="{C3380CC4-5D6E-409C-BE32-E72D297353CC}">
              <c16:uniqueId val="{00000001-DDD5-4F01-AF82-D0DE6564AEC2}"/>
            </c:ext>
          </c:extLst>
        </c:ser>
        <c:ser>
          <c:idx val="4"/>
          <c:order val="2"/>
          <c:tx>
            <c:v>Walk</c:v>
          </c:tx>
          <c:spPr>
            <a:solidFill>
              <a:srgbClr val="FFC000"/>
            </a:solidFill>
            <a:ln>
              <a:solidFill>
                <a:schemeClr val="tx1"/>
              </a:solidFill>
            </a:ln>
          </c:spPr>
          <c:invertIfNegative val="0"/>
          <c:cat>
            <c:numRef>
              <c:f>'Table 26 KC Car &amp; Non-carTrips '!$B$22:$B$39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'!$G$22:$G$39</c:f>
              <c:numCache>
                <c:formatCode>0</c:formatCode>
                <c:ptCount val="18"/>
                <c:pt idx="0">
                  <c:v>1985</c:v>
                </c:pt>
                <c:pt idx="3">
                  <c:v>2201.7120487867915</c:v>
                </c:pt>
                <c:pt idx="6">
                  <c:v>2236.7302904564317</c:v>
                </c:pt>
                <c:pt idx="7">
                  <c:v>2262</c:v>
                </c:pt>
                <c:pt idx="8">
                  <c:v>2089</c:v>
                </c:pt>
                <c:pt idx="9">
                  <c:v>2182</c:v>
                </c:pt>
                <c:pt idx="10">
                  <c:v>2039</c:v>
                </c:pt>
                <c:pt idx="11">
                  <c:v>1793</c:v>
                </c:pt>
                <c:pt idx="12">
                  <c:v>2156</c:v>
                </c:pt>
                <c:pt idx="13">
                  <c:v>1924</c:v>
                </c:pt>
                <c:pt idx="14">
                  <c:v>2070</c:v>
                </c:pt>
                <c:pt idx="15">
                  <c:v>2250</c:v>
                </c:pt>
                <c:pt idx="16">
                  <c:v>2470</c:v>
                </c:pt>
                <c:pt idx="17">
                  <c:v>2359</c:v>
                </c:pt>
              </c:numCache>
            </c:numRef>
          </c:val>
          <c:extLst>
            <c:ext xmlns:c16="http://schemas.microsoft.com/office/drawing/2014/chart" uri="{C3380CC4-5D6E-409C-BE32-E72D297353CC}">
              <c16:uniqueId val="{00000002-DDD5-4F01-AF82-D0DE6564AEC2}"/>
            </c:ext>
          </c:extLst>
        </c:ser>
        <c:ser>
          <c:idx val="2"/>
          <c:order val="3"/>
          <c:tx>
            <c:strRef>
              <c:f>'Table 26 KC Car &amp; Non-carTrips '!$E$2</c:f>
              <c:strCache>
                <c:ptCount val="1"/>
                <c:pt idx="0">
                  <c:v>Rail/     Metrolink</c:v>
                </c:pt>
              </c:strCache>
            </c:strRef>
          </c:tx>
          <c:spPr>
            <a:solidFill>
              <a:schemeClr val="bg1">
                <a:lumMod val="75000"/>
              </a:schemeClr>
            </a:solidFill>
            <a:ln>
              <a:solidFill>
                <a:schemeClr val="tx1"/>
              </a:solidFill>
            </a:ln>
          </c:spPr>
          <c:invertIfNegative val="0"/>
          <c:cat>
            <c:numRef>
              <c:f>'Table 26 KC Car &amp; Non-carTrips '!$B$22:$B$39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'!$E$22:$E$39</c:f>
              <c:numCache>
                <c:formatCode>0</c:formatCode>
                <c:ptCount val="18"/>
                <c:pt idx="0">
                  <c:v>557.07184923439343</c:v>
                </c:pt>
                <c:pt idx="3">
                  <c:v>461</c:v>
                </c:pt>
                <c:pt idx="6">
                  <c:v>560.69844357976649</c:v>
                </c:pt>
                <c:pt idx="7">
                  <c:v>444</c:v>
                </c:pt>
                <c:pt idx="8">
                  <c:v>459</c:v>
                </c:pt>
                <c:pt idx="9">
                  <c:v>584</c:v>
                </c:pt>
                <c:pt idx="10">
                  <c:v>502</c:v>
                </c:pt>
                <c:pt idx="11">
                  <c:v>450</c:v>
                </c:pt>
                <c:pt idx="12">
                  <c:v>540</c:v>
                </c:pt>
                <c:pt idx="13">
                  <c:v>440</c:v>
                </c:pt>
                <c:pt idx="14">
                  <c:v>521</c:v>
                </c:pt>
                <c:pt idx="15">
                  <c:v>530</c:v>
                </c:pt>
                <c:pt idx="16">
                  <c:v>509</c:v>
                </c:pt>
                <c:pt idx="17">
                  <c:v>613</c:v>
                </c:pt>
              </c:numCache>
            </c:numRef>
          </c:val>
          <c:extLst>
            <c:ext xmlns:c16="http://schemas.microsoft.com/office/drawing/2014/chart" uri="{C3380CC4-5D6E-409C-BE32-E72D297353CC}">
              <c16:uniqueId val="{00000003-DDD5-4F01-AF82-D0DE6564AEC2}"/>
            </c:ext>
          </c:extLst>
        </c:ser>
        <c:ser>
          <c:idx val="3"/>
          <c:order val="4"/>
          <c:tx>
            <c:v>Cycle</c:v>
          </c:tx>
          <c:spPr>
            <a:solidFill>
              <a:schemeClr val="tx1"/>
            </a:solidFill>
            <a:ln>
              <a:solidFill>
                <a:schemeClr val="tx1"/>
              </a:solidFill>
            </a:ln>
          </c:spPr>
          <c:invertIfNegative val="0"/>
          <c:cat>
            <c:numRef>
              <c:f>'Table 26 KC Car &amp; Non-carTrips '!$B$22:$B$39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'!$F$22:$F$39</c:f>
              <c:numCache>
                <c:formatCode>0</c:formatCode>
                <c:ptCount val="18"/>
                <c:pt idx="0">
                  <c:v>50</c:v>
                </c:pt>
                <c:pt idx="3">
                  <c:v>59</c:v>
                </c:pt>
                <c:pt idx="6">
                  <c:v>38</c:v>
                </c:pt>
                <c:pt idx="7">
                  <c:v>54</c:v>
                </c:pt>
                <c:pt idx="8">
                  <c:v>61</c:v>
                </c:pt>
                <c:pt idx="9">
                  <c:v>59</c:v>
                </c:pt>
                <c:pt idx="10">
                  <c:v>54</c:v>
                </c:pt>
                <c:pt idx="11">
                  <c:v>54</c:v>
                </c:pt>
                <c:pt idx="12">
                  <c:v>53</c:v>
                </c:pt>
                <c:pt idx="13">
                  <c:v>52</c:v>
                </c:pt>
                <c:pt idx="14">
                  <c:v>33</c:v>
                </c:pt>
                <c:pt idx="15">
                  <c:v>41</c:v>
                </c:pt>
                <c:pt idx="16">
                  <c:v>45</c:v>
                </c:pt>
                <c:pt idx="17">
                  <c:v>53</c:v>
                </c:pt>
              </c:numCache>
            </c:numRef>
          </c:val>
          <c:extLst>
            <c:ext xmlns:c16="http://schemas.microsoft.com/office/drawing/2014/chart" uri="{C3380CC4-5D6E-409C-BE32-E72D297353CC}">
              <c16:uniqueId val="{00000004-DDD5-4F01-AF82-D0DE6564AEC2}"/>
            </c:ext>
          </c:extLst>
        </c:ser>
        <c:dLbls>
          <c:showLegendKey val="0"/>
          <c:showVal val="0"/>
          <c:showCatName val="0"/>
          <c:showSerName val="0"/>
          <c:showPercent val="0"/>
          <c:showBubbleSize val="0"/>
        </c:dLbls>
        <c:gapWidth val="150"/>
        <c:axId val="563487104"/>
        <c:axId val="563486320"/>
      </c:barChart>
      <c:catAx>
        <c:axId val="563487104"/>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3486320"/>
        <c:crosses val="autoZero"/>
        <c:auto val="1"/>
        <c:lblAlgn val="ctr"/>
        <c:lblOffset val="100"/>
        <c:noMultiLvlLbl val="0"/>
      </c:catAx>
      <c:valAx>
        <c:axId val="563486320"/>
        <c:scaling>
          <c:orientation val="minMax"/>
          <c:max val="5000"/>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3487104"/>
        <c:crosses val="autoZero"/>
        <c:crossBetween val="between"/>
      </c:valAx>
    </c:plotArea>
    <c:legend>
      <c:legendPos val="r"/>
      <c:layout>
        <c:manualLayout>
          <c:xMode val="edge"/>
          <c:yMode val="edge"/>
          <c:x val="0.87519050835484491"/>
          <c:y val="0.41483008010772199"/>
          <c:w val="0.11182396053251743"/>
          <c:h val="0.35222429364487529"/>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Altrincham Key Centre 16:00-18:00</a:t>
            </a:r>
          </a:p>
        </c:rich>
      </c:tx>
      <c:overlay val="0"/>
    </c:title>
    <c:autoTitleDeleted val="0"/>
    <c:plotArea>
      <c:layout/>
      <c:barChart>
        <c:barDir val="col"/>
        <c:grouping val="clustered"/>
        <c:varyColors val="0"/>
        <c:ser>
          <c:idx val="0"/>
          <c:order val="0"/>
          <c:tx>
            <c:v>Car</c:v>
          </c:tx>
          <c:spPr>
            <a:solidFill>
              <a:srgbClr val="00B0F0"/>
            </a:solidFill>
            <a:ln w="12700">
              <a:solidFill>
                <a:schemeClr val="tx1"/>
              </a:solidFill>
            </a:ln>
          </c:spPr>
          <c:invertIfNegative val="0"/>
          <c:cat>
            <c:numRef>
              <c:f>'Table 26 KC Car &amp; Non-carTrips '!$B$41:$B$58</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'!$C$41:$C$58</c:f>
              <c:numCache>
                <c:formatCode>0</c:formatCode>
                <c:ptCount val="18"/>
                <c:pt idx="0">
                  <c:v>4672.58</c:v>
                </c:pt>
                <c:pt idx="3">
                  <c:v>4158</c:v>
                </c:pt>
                <c:pt idx="6">
                  <c:v>3574.38</c:v>
                </c:pt>
                <c:pt idx="7">
                  <c:v>4241.54</c:v>
                </c:pt>
                <c:pt idx="8">
                  <c:v>4617.75</c:v>
                </c:pt>
                <c:pt idx="9">
                  <c:v>3915.4600000000005</c:v>
                </c:pt>
                <c:pt idx="10">
                  <c:v>4204.62</c:v>
                </c:pt>
                <c:pt idx="11">
                  <c:v>4465.16</c:v>
                </c:pt>
                <c:pt idx="12">
                  <c:v>4441.5</c:v>
                </c:pt>
                <c:pt idx="13">
                  <c:v>4194.2348480459859</c:v>
                </c:pt>
                <c:pt idx="14">
                  <c:v>4541.361592677953</c:v>
                </c:pt>
                <c:pt idx="15">
                  <c:v>4417.5448218840538</c:v>
                </c:pt>
                <c:pt idx="16">
                  <c:v>4497.192198130514</c:v>
                </c:pt>
                <c:pt idx="17">
                  <c:v>4905.3326163095344</c:v>
                </c:pt>
              </c:numCache>
            </c:numRef>
          </c:val>
          <c:extLst>
            <c:ext xmlns:c16="http://schemas.microsoft.com/office/drawing/2014/chart" uri="{C3380CC4-5D6E-409C-BE32-E72D297353CC}">
              <c16:uniqueId val="{00000000-B267-4180-9E0B-AAA7F63798A2}"/>
            </c:ext>
          </c:extLst>
        </c:ser>
        <c:ser>
          <c:idx val="1"/>
          <c:order val="1"/>
          <c:tx>
            <c:v>Bus</c:v>
          </c:tx>
          <c:spPr>
            <a:solidFill>
              <a:srgbClr val="FFFF00"/>
            </a:solidFill>
            <a:ln>
              <a:solidFill>
                <a:schemeClr val="tx1"/>
              </a:solidFill>
            </a:ln>
          </c:spPr>
          <c:invertIfNegative val="0"/>
          <c:cat>
            <c:numRef>
              <c:f>'Table 26 KC Car &amp; Non-carTrips '!$B$41:$B$58</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'!$D$41:$D$58</c:f>
              <c:numCache>
                <c:formatCode>0</c:formatCode>
                <c:ptCount val="18"/>
                <c:pt idx="0">
                  <c:v>304</c:v>
                </c:pt>
                <c:pt idx="3">
                  <c:v>329</c:v>
                </c:pt>
                <c:pt idx="6">
                  <c:v>379</c:v>
                </c:pt>
                <c:pt idx="7">
                  <c:v>401.86046511627904</c:v>
                </c:pt>
                <c:pt idx="8">
                  <c:v>444.12514351320323</c:v>
                </c:pt>
                <c:pt idx="9">
                  <c:v>441</c:v>
                </c:pt>
                <c:pt idx="10">
                  <c:v>319.45054945054943</c:v>
                </c:pt>
                <c:pt idx="11">
                  <c:v>408.37777777777779</c:v>
                </c:pt>
                <c:pt idx="12">
                  <c:v>198.93871297242083</c:v>
                </c:pt>
                <c:pt idx="13">
                  <c:v>202.81690140845072</c:v>
                </c:pt>
                <c:pt idx="14">
                  <c:v>272.46153846153845</c:v>
                </c:pt>
                <c:pt idx="15">
                  <c:v>300.18461538461543</c:v>
                </c:pt>
                <c:pt idx="16">
                  <c:v>334.32692307692304</c:v>
                </c:pt>
                <c:pt idx="17">
                  <c:v>355.09677419354841</c:v>
                </c:pt>
              </c:numCache>
            </c:numRef>
          </c:val>
          <c:extLst>
            <c:ext xmlns:c16="http://schemas.microsoft.com/office/drawing/2014/chart" uri="{C3380CC4-5D6E-409C-BE32-E72D297353CC}">
              <c16:uniqueId val="{00000001-B267-4180-9E0B-AAA7F63798A2}"/>
            </c:ext>
          </c:extLst>
        </c:ser>
        <c:ser>
          <c:idx val="4"/>
          <c:order val="2"/>
          <c:tx>
            <c:v>Walk</c:v>
          </c:tx>
          <c:spPr>
            <a:solidFill>
              <a:srgbClr val="FFC000"/>
            </a:solidFill>
            <a:ln>
              <a:solidFill>
                <a:schemeClr val="tx1"/>
              </a:solidFill>
            </a:ln>
          </c:spPr>
          <c:invertIfNegative val="0"/>
          <c:cat>
            <c:numRef>
              <c:f>'Table 26 KC Car &amp; Non-carTrips '!$B$41:$B$58</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'!$G$41:$G$58</c:f>
              <c:numCache>
                <c:formatCode>0</c:formatCode>
                <c:ptCount val="18"/>
                <c:pt idx="0">
                  <c:v>1196</c:v>
                </c:pt>
                <c:pt idx="3">
                  <c:v>2000.2254886381693</c:v>
                </c:pt>
                <c:pt idx="6">
                  <c:v>2035.5670498084291</c:v>
                </c:pt>
                <c:pt idx="7">
                  <c:v>1973</c:v>
                </c:pt>
                <c:pt idx="8">
                  <c:v>1600</c:v>
                </c:pt>
                <c:pt idx="9">
                  <c:v>1866</c:v>
                </c:pt>
                <c:pt idx="10">
                  <c:v>1933</c:v>
                </c:pt>
                <c:pt idx="11">
                  <c:v>1885</c:v>
                </c:pt>
                <c:pt idx="12">
                  <c:v>1928</c:v>
                </c:pt>
                <c:pt idx="13">
                  <c:v>2228</c:v>
                </c:pt>
                <c:pt idx="14">
                  <c:v>2248</c:v>
                </c:pt>
                <c:pt idx="15">
                  <c:v>2039</c:v>
                </c:pt>
                <c:pt idx="16">
                  <c:v>2637</c:v>
                </c:pt>
                <c:pt idx="17">
                  <c:v>2655</c:v>
                </c:pt>
              </c:numCache>
            </c:numRef>
          </c:val>
          <c:extLst>
            <c:ext xmlns:c16="http://schemas.microsoft.com/office/drawing/2014/chart" uri="{C3380CC4-5D6E-409C-BE32-E72D297353CC}">
              <c16:uniqueId val="{00000002-B267-4180-9E0B-AAA7F63798A2}"/>
            </c:ext>
          </c:extLst>
        </c:ser>
        <c:ser>
          <c:idx val="2"/>
          <c:order val="3"/>
          <c:tx>
            <c:strRef>
              <c:f>'Table 26 KC Car &amp; Non-carTrips '!$E$2</c:f>
              <c:strCache>
                <c:ptCount val="1"/>
                <c:pt idx="0">
                  <c:v>Rail/     Metrolink</c:v>
                </c:pt>
              </c:strCache>
            </c:strRef>
          </c:tx>
          <c:spPr>
            <a:solidFill>
              <a:schemeClr val="bg1">
                <a:lumMod val="75000"/>
              </a:schemeClr>
            </a:solidFill>
            <a:ln>
              <a:solidFill>
                <a:schemeClr val="tx1"/>
              </a:solidFill>
            </a:ln>
          </c:spPr>
          <c:invertIfNegative val="0"/>
          <c:cat>
            <c:numRef>
              <c:f>'Table 26 KC Car &amp; Non-carTrips '!$B$41:$B$58</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'!$E$41:$E$58</c:f>
              <c:numCache>
                <c:formatCode>0</c:formatCode>
                <c:ptCount val="18"/>
                <c:pt idx="0">
                  <c:v>936.07128842380644</c:v>
                </c:pt>
                <c:pt idx="3">
                  <c:v>926</c:v>
                </c:pt>
                <c:pt idx="6">
                  <c:v>788.75796178343944</c:v>
                </c:pt>
                <c:pt idx="7">
                  <c:v>743</c:v>
                </c:pt>
                <c:pt idx="8">
                  <c:v>740</c:v>
                </c:pt>
                <c:pt idx="9">
                  <c:v>711</c:v>
                </c:pt>
                <c:pt idx="10">
                  <c:v>797</c:v>
                </c:pt>
                <c:pt idx="11">
                  <c:v>844</c:v>
                </c:pt>
                <c:pt idx="12">
                  <c:v>641</c:v>
                </c:pt>
                <c:pt idx="13">
                  <c:v>699</c:v>
                </c:pt>
                <c:pt idx="14">
                  <c:v>831</c:v>
                </c:pt>
                <c:pt idx="15">
                  <c:v>819</c:v>
                </c:pt>
                <c:pt idx="16">
                  <c:v>971</c:v>
                </c:pt>
                <c:pt idx="17">
                  <c:v>1020</c:v>
                </c:pt>
              </c:numCache>
            </c:numRef>
          </c:val>
          <c:extLst>
            <c:ext xmlns:c16="http://schemas.microsoft.com/office/drawing/2014/chart" uri="{C3380CC4-5D6E-409C-BE32-E72D297353CC}">
              <c16:uniqueId val="{00000003-B267-4180-9E0B-AAA7F63798A2}"/>
            </c:ext>
          </c:extLst>
        </c:ser>
        <c:ser>
          <c:idx val="3"/>
          <c:order val="4"/>
          <c:tx>
            <c:v>Cycle</c:v>
          </c:tx>
          <c:spPr>
            <a:solidFill>
              <a:schemeClr val="tx1"/>
            </a:solidFill>
            <a:ln>
              <a:solidFill>
                <a:schemeClr val="tx1"/>
              </a:solidFill>
            </a:ln>
          </c:spPr>
          <c:invertIfNegative val="0"/>
          <c:cat>
            <c:numRef>
              <c:f>'Table 26 KC Car &amp; Non-carTrips '!$B$41:$B$58</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 &amp; Non-carTrips '!$F$41:$F$58</c:f>
              <c:numCache>
                <c:formatCode>0</c:formatCode>
                <c:ptCount val="18"/>
                <c:pt idx="0">
                  <c:v>39</c:v>
                </c:pt>
                <c:pt idx="3">
                  <c:v>44</c:v>
                </c:pt>
                <c:pt idx="6">
                  <c:v>63</c:v>
                </c:pt>
                <c:pt idx="7">
                  <c:v>71</c:v>
                </c:pt>
                <c:pt idx="8">
                  <c:v>58</c:v>
                </c:pt>
                <c:pt idx="9">
                  <c:v>78</c:v>
                </c:pt>
                <c:pt idx="10">
                  <c:v>63</c:v>
                </c:pt>
                <c:pt idx="11">
                  <c:v>86</c:v>
                </c:pt>
                <c:pt idx="12">
                  <c:v>98</c:v>
                </c:pt>
                <c:pt idx="13">
                  <c:v>85</c:v>
                </c:pt>
                <c:pt idx="14">
                  <c:v>75</c:v>
                </c:pt>
                <c:pt idx="15">
                  <c:v>60</c:v>
                </c:pt>
                <c:pt idx="16">
                  <c:v>56</c:v>
                </c:pt>
                <c:pt idx="17">
                  <c:v>74</c:v>
                </c:pt>
              </c:numCache>
            </c:numRef>
          </c:val>
          <c:extLst>
            <c:ext xmlns:c16="http://schemas.microsoft.com/office/drawing/2014/chart" uri="{C3380CC4-5D6E-409C-BE32-E72D297353CC}">
              <c16:uniqueId val="{00000004-B267-4180-9E0B-AAA7F63798A2}"/>
            </c:ext>
          </c:extLst>
        </c:ser>
        <c:dLbls>
          <c:showLegendKey val="0"/>
          <c:showVal val="0"/>
          <c:showCatName val="0"/>
          <c:showSerName val="0"/>
          <c:showPercent val="0"/>
          <c:showBubbleSize val="0"/>
        </c:dLbls>
        <c:gapWidth val="150"/>
        <c:axId val="610526360"/>
        <c:axId val="610525576"/>
      </c:barChart>
      <c:catAx>
        <c:axId val="610526360"/>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10525576"/>
        <c:crosses val="autoZero"/>
        <c:auto val="1"/>
        <c:lblAlgn val="ctr"/>
        <c:lblOffset val="100"/>
        <c:noMultiLvlLbl val="0"/>
      </c:catAx>
      <c:valAx>
        <c:axId val="610525576"/>
        <c:scaling>
          <c:orientation val="minMax"/>
          <c:max val="5000"/>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10526360"/>
        <c:crosses val="autoZero"/>
        <c:crossBetween val="between"/>
      </c:valAx>
    </c:plotArea>
    <c:legend>
      <c:legendPos val="r"/>
      <c:layout>
        <c:manualLayout>
          <c:xMode val="edge"/>
          <c:yMode val="edge"/>
          <c:x val="0.87743303108110127"/>
          <c:y val="0.41365546174198103"/>
          <c:w val="0.10844426491010987"/>
          <c:h val="0.38163712437590608"/>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11045</xdr:colOff>
      <xdr:row>0</xdr:row>
      <xdr:rowOff>0</xdr:rowOff>
    </xdr:from>
    <xdr:to>
      <xdr:col>15</xdr:col>
      <xdr:colOff>64529</xdr:colOff>
      <xdr:row>72</xdr:row>
      <xdr:rowOff>127000</xdr:rowOff>
    </xdr:to>
    <xdr:pic>
      <xdr:nvPicPr>
        <xdr:cNvPr id="2" name="Picture 1">
          <a:extLst>
            <a:ext uri="{FF2B5EF4-FFF2-40B4-BE49-F238E27FC236}">
              <a16:creationId xmlns:a16="http://schemas.microsoft.com/office/drawing/2014/main" id="{3A156EFC-8897-4CCA-99A1-4A322BC027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5" y="0"/>
          <a:ext cx="7968759" cy="11785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6350</xdr:colOff>
      <xdr:row>26</xdr:row>
      <xdr:rowOff>15875</xdr:rowOff>
    </xdr:from>
    <xdr:to>
      <xdr:col>18</xdr:col>
      <xdr:colOff>12700</xdr:colOff>
      <xdr:row>49</xdr:row>
      <xdr:rowOff>165100</xdr:rowOff>
    </xdr:to>
    <xdr:graphicFrame macro="">
      <xdr:nvGraphicFramePr>
        <xdr:cNvPr id="2" name="Chart 1">
          <a:extLst>
            <a:ext uri="{FF2B5EF4-FFF2-40B4-BE49-F238E27FC236}">
              <a16:creationId xmlns:a16="http://schemas.microsoft.com/office/drawing/2014/main" id="{AAF2CBB3-6CF2-4826-888D-39F0CDCC8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12824</xdr:colOff>
      <xdr:row>1</xdr:row>
      <xdr:rowOff>386689</xdr:rowOff>
    </xdr:from>
    <xdr:to>
      <xdr:col>20</xdr:col>
      <xdr:colOff>152400</xdr:colOff>
      <xdr:row>21</xdr:row>
      <xdr:rowOff>0</xdr:rowOff>
    </xdr:to>
    <xdr:graphicFrame macro="">
      <xdr:nvGraphicFramePr>
        <xdr:cNvPr id="2" name="Chart 1">
          <a:extLst>
            <a:ext uri="{FF2B5EF4-FFF2-40B4-BE49-F238E27FC236}">
              <a16:creationId xmlns:a16="http://schemas.microsoft.com/office/drawing/2014/main" id="{2F0D6F77-DD6F-4D02-A48F-6DA370B7D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607417</xdr:colOff>
      <xdr:row>20</xdr:row>
      <xdr:rowOff>198499</xdr:rowOff>
    </xdr:from>
    <xdr:to>
      <xdr:col>20</xdr:col>
      <xdr:colOff>177800</xdr:colOff>
      <xdr:row>40</xdr:row>
      <xdr:rowOff>1</xdr:rowOff>
    </xdr:to>
    <xdr:graphicFrame macro="">
      <xdr:nvGraphicFramePr>
        <xdr:cNvPr id="3" name="Chart 3">
          <a:extLst>
            <a:ext uri="{FF2B5EF4-FFF2-40B4-BE49-F238E27FC236}">
              <a16:creationId xmlns:a16="http://schemas.microsoft.com/office/drawing/2014/main" id="{1032F5FC-B9DD-48EB-B8A3-FBF8613B03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604032</xdr:colOff>
      <xdr:row>39</xdr:row>
      <xdr:rowOff>196975</xdr:rowOff>
    </xdr:from>
    <xdr:to>
      <xdr:col>20</xdr:col>
      <xdr:colOff>203200</xdr:colOff>
      <xdr:row>58</xdr:row>
      <xdr:rowOff>165100</xdr:rowOff>
    </xdr:to>
    <xdr:graphicFrame macro="">
      <xdr:nvGraphicFramePr>
        <xdr:cNvPr id="4" name="Chart 4">
          <a:extLst>
            <a:ext uri="{FF2B5EF4-FFF2-40B4-BE49-F238E27FC236}">
              <a16:creationId xmlns:a16="http://schemas.microsoft.com/office/drawing/2014/main" id="{D110EA50-0AC4-4781-8BA9-12381D24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HFAS/Projects/0123-00%20District%20Reports/DistRep2018-19/Trafford/Manual%20Key%20Centre/Altrincham19workingfi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RAD%20Report%20No.2030%20Transport%20Statistics%20Trafford%202018%20-19%20Main%20Repor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trincham Summary"/>
      <sheetName val="Altrincham Apr19"/>
      <sheetName val="pedestrian_tabulations19"/>
      <sheetName val="pedestrian_raw_data19"/>
      <sheetName val="pedestrian_tabulations18"/>
      <sheetName val="pedestrian_raw_data18"/>
      <sheetName val="rail_tabulations19"/>
      <sheetName val="rail_tabulations18"/>
      <sheetName val="Altrincham site info"/>
      <sheetName val="BusSite_by_Period19"/>
      <sheetName val="busrawdata19"/>
      <sheetName val="carocc pivot_table19"/>
      <sheetName val="caroccraw data19"/>
      <sheetName val="carocc pivot_table18"/>
      <sheetName val="caroccraw data18"/>
      <sheetName val="85912"/>
      <sheetName val="85912old"/>
      <sheetName val="85910"/>
      <sheetName val="85910old"/>
      <sheetName val="85909"/>
      <sheetName val="85909old"/>
      <sheetName val="85908"/>
      <sheetName val="85908old"/>
      <sheetName val="85906"/>
      <sheetName val="85906old"/>
      <sheetName val="85905"/>
      <sheetName val="85905old"/>
      <sheetName val="85904"/>
      <sheetName val="85904old"/>
      <sheetName val="85903"/>
      <sheetName val="85903old"/>
      <sheetName val="85902"/>
      <sheetName val="85902old"/>
    </sheetNames>
    <sheetDataSet>
      <sheetData sheetId="0">
        <row r="3">
          <cell r="P3">
            <v>4</v>
          </cell>
        </row>
        <row r="19">
          <cell r="J19">
            <v>1.2850581636546148</v>
          </cell>
        </row>
        <row r="46">
          <cell r="J46">
            <v>1.2464173391472728</v>
          </cell>
        </row>
        <row r="73">
          <cell r="J73">
            <v>1.4247262899533937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and Notes"/>
      <sheetName val="Index of Sheets"/>
      <sheetName val="Summary Key Facts Road Traffic"/>
      <sheetName val="Summary Growth Composition Cong"/>
      <sheetName val="Summary Rail&amp;Metrolink"/>
      <sheetName val="Summary Key Centre"/>
      <sheetName val="Summary Road Casualties"/>
      <sheetName val="Table 1 Motorway Growth"/>
      <sheetName val="Table 2 A&amp;B Road Growth"/>
      <sheetName val="Table 3  Growth from 1993 "/>
      <sheetName val="Table 4  Vehicle KM"/>
      <sheetName val="Table 5  Traffic Composition"/>
      <sheetName val="Tabs 6&amp; 7 Rail Corridor"/>
      <sheetName val="Tabs 8 9 &amp; 10 Rail Stations"/>
      <sheetName val="Table 11 Alt ML B&amp;A Thu"/>
      <sheetName val="Table 12 Alt Ibd Bdrs Pre 0730"/>
      <sheetName val="Table 13 Alt Ibd Bdrs AM Peak"/>
      <sheetName val="Table 14 Alt Ibd Bdrs 930-1330"/>
      <sheetName val="Table 15 Alt Ibd Bdrs1330-1600"/>
      <sheetName val="Table 16 Alt Ibd Bdrs PM Peak"/>
      <sheetName val="Key Centre Notes"/>
      <sheetName val="Cordon Map"/>
      <sheetName val="Table 17 Key Centre Surveys AM"/>
      <sheetName val="Table 18 Key Centre Surveys OP"/>
      <sheetName val="Table 19 Key Centre Surveys PM"/>
      <sheetName val="Tab 20 Alt KC Traffic Trend"/>
      <sheetName val="Tables 21 &amp; 22 KC Car Occupancy"/>
      <sheetName val="Table 23 Rail &amp; Met to KC"/>
      <sheetName val="Tabs 24 &amp; 25 Walk to KC"/>
      <sheetName val="Table 26 KC Car &amp; Non-carTrips "/>
      <sheetName val="Table 27 LTP3 KSI Trend  "/>
      <sheetName val="Table 28 LTP3 KSI Rate Trend"/>
      <sheetName val="Tables 29 to 32 Accidents"/>
      <sheetName val="Tables 33 &amp; 34 Congestion"/>
      <sheetName val="Congestion Graph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
          <cell r="B3">
            <v>1997</v>
          </cell>
          <cell r="I3">
            <v>4692</v>
          </cell>
          <cell r="R3">
            <v>4268</v>
          </cell>
        </row>
        <row r="4">
          <cell r="B4">
            <v>1998</v>
          </cell>
        </row>
        <row r="5">
          <cell r="B5">
            <v>1999</v>
          </cell>
          <cell r="I5">
            <v>5014</v>
          </cell>
          <cell r="R5">
            <v>4371</v>
          </cell>
        </row>
        <row r="6">
          <cell r="B6">
            <v>2000</v>
          </cell>
        </row>
        <row r="7">
          <cell r="B7">
            <v>2001</v>
          </cell>
        </row>
        <row r="8">
          <cell r="B8">
            <v>2002</v>
          </cell>
          <cell r="I8">
            <v>5241</v>
          </cell>
          <cell r="R8">
            <v>4111</v>
          </cell>
        </row>
        <row r="9">
          <cell r="B9">
            <v>2003</v>
          </cell>
        </row>
        <row r="10">
          <cell r="B10">
            <v>2004</v>
          </cell>
        </row>
        <row r="11">
          <cell r="B11">
            <v>2005</v>
          </cell>
          <cell r="I11">
            <v>4170</v>
          </cell>
          <cell r="R11">
            <v>3698</v>
          </cell>
        </row>
        <row r="12">
          <cell r="B12">
            <v>2006</v>
          </cell>
        </row>
        <row r="13">
          <cell r="B13">
            <v>2007</v>
          </cell>
        </row>
        <row r="14">
          <cell r="B14">
            <v>2008</v>
          </cell>
          <cell r="I14">
            <v>4314</v>
          </cell>
          <cell r="R14">
            <v>3152</v>
          </cell>
        </row>
        <row r="15">
          <cell r="B15">
            <v>2009</v>
          </cell>
          <cell r="I15">
            <v>4273</v>
          </cell>
          <cell r="R15">
            <v>3185</v>
          </cell>
        </row>
        <row r="16">
          <cell r="B16">
            <v>2010</v>
          </cell>
          <cell r="I16">
            <v>4283</v>
          </cell>
          <cell r="R16">
            <v>3245</v>
          </cell>
        </row>
        <row r="17">
          <cell r="B17">
            <v>2011</v>
          </cell>
          <cell r="I17">
            <v>4088</v>
          </cell>
          <cell r="R17">
            <v>3150</v>
          </cell>
        </row>
        <row r="18">
          <cell r="B18">
            <v>2012</v>
          </cell>
          <cell r="I18">
            <v>4382</v>
          </cell>
          <cell r="R18">
            <v>3415</v>
          </cell>
        </row>
        <row r="19">
          <cell r="B19">
            <v>2013</v>
          </cell>
          <cell r="I19">
            <v>4480</v>
          </cell>
          <cell r="R19">
            <v>3350</v>
          </cell>
        </row>
        <row r="20">
          <cell r="B20">
            <v>2014</v>
          </cell>
          <cell r="I20">
            <v>4562</v>
          </cell>
          <cell r="R20">
            <v>3319</v>
          </cell>
        </row>
        <row r="21">
          <cell r="B21">
            <v>2015</v>
          </cell>
          <cell r="I21">
            <v>4377</v>
          </cell>
          <cell r="R21">
            <v>3120</v>
          </cell>
        </row>
        <row r="22">
          <cell r="B22">
            <v>2016</v>
          </cell>
          <cell r="I22">
            <v>4214</v>
          </cell>
          <cell r="R22">
            <v>3206</v>
          </cell>
        </row>
        <row r="23">
          <cell r="B23">
            <v>2017</v>
          </cell>
          <cell r="I23">
            <v>4378</v>
          </cell>
          <cell r="R23">
            <v>3161</v>
          </cell>
        </row>
        <row r="24">
          <cell r="B24">
            <v>2018</v>
          </cell>
          <cell r="I24">
            <v>4455</v>
          </cell>
          <cell r="R24">
            <v>3289</v>
          </cell>
        </row>
        <row r="25">
          <cell r="B25">
            <v>2019</v>
          </cell>
          <cell r="I25">
            <v>4527</v>
          </cell>
          <cell r="R25">
            <v>3431</v>
          </cell>
        </row>
        <row r="27">
          <cell r="I27">
            <v>4118</v>
          </cell>
        </row>
        <row r="29">
          <cell r="I29">
            <v>4097</v>
          </cell>
        </row>
        <row r="32">
          <cell r="I32">
            <v>4003</v>
          </cell>
        </row>
        <row r="35">
          <cell r="I35">
            <v>3575</v>
          </cell>
        </row>
        <row r="38">
          <cell r="I38">
            <v>3323</v>
          </cell>
        </row>
        <row r="39">
          <cell r="I39">
            <v>3407</v>
          </cell>
        </row>
        <row r="40">
          <cell r="I40">
            <v>3707</v>
          </cell>
        </row>
        <row r="41">
          <cell r="I41">
            <v>3265</v>
          </cell>
        </row>
        <row r="42">
          <cell r="I42">
            <v>3451</v>
          </cell>
        </row>
        <row r="43">
          <cell r="I43">
            <v>3471</v>
          </cell>
        </row>
        <row r="44">
          <cell r="I44">
            <v>3627</v>
          </cell>
        </row>
        <row r="45">
          <cell r="I45">
            <v>3515</v>
          </cell>
        </row>
        <row r="46">
          <cell r="I46">
            <v>3752</v>
          </cell>
        </row>
        <row r="47">
          <cell r="I47">
            <v>3698</v>
          </cell>
        </row>
        <row r="48">
          <cell r="I48">
            <v>3625</v>
          </cell>
        </row>
        <row r="49">
          <cell r="I49">
            <v>3847</v>
          </cell>
        </row>
      </sheetData>
      <sheetData sheetId="26"/>
      <sheetData sheetId="27"/>
      <sheetData sheetId="28"/>
      <sheetData sheetId="29">
        <row r="2">
          <cell r="E2" t="str">
            <v>Rail/     Metrolink</v>
          </cell>
        </row>
        <row r="3">
          <cell r="B3">
            <v>2002</v>
          </cell>
          <cell r="C3">
            <v>5703.57</v>
          </cell>
          <cell r="D3">
            <v>1233</v>
          </cell>
          <cell r="E3">
            <v>1443.5385444743936</v>
          </cell>
          <cell r="F3">
            <v>71</v>
          </cell>
          <cell r="G3">
            <v>1658</v>
          </cell>
        </row>
        <row r="4">
          <cell r="B4">
            <v>2003</v>
          </cell>
        </row>
        <row r="5">
          <cell r="B5">
            <v>2004</v>
          </cell>
        </row>
        <row r="6">
          <cell r="B6">
            <v>2005</v>
          </cell>
          <cell r="C6">
            <v>4170.12</v>
          </cell>
          <cell r="D6">
            <v>810</v>
          </cell>
          <cell r="E6">
            <v>1303</v>
          </cell>
          <cell r="F6">
            <v>79</v>
          </cell>
          <cell r="G6">
            <v>2224.8814432989689</v>
          </cell>
        </row>
        <row r="7">
          <cell r="B7">
            <v>2006</v>
          </cell>
        </row>
        <row r="8">
          <cell r="B8">
            <v>2007</v>
          </cell>
        </row>
        <row r="9">
          <cell r="B9">
            <v>2008</v>
          </cell>
          <cell r="C9">
            <v>4543.28</v>
          </cell>
          <cell r="D9">
            <v>943</v>
          </cell>
          <cell r="E9">
            <v>1378.1392174704276</v>
          </cell>
          <cell r="F9">
            <v>89</v>
          </cell>
          <cell r="G9">
            <v>2292.7199999999998</v>
          </cell>
        </row>
        <row r="10">
          <cell r="B10">
            <v>2009</v>
          </cell>
          <cell r="C10">
            <v>4873.4399999999996</v>
          </cell>
          <cell r="D10">
            <v>1124.8202691867125</v>
          </cell>
          <cell r="E10">
            <v>1325</v>
          </cell>
          <cell r="F10">
            <v>94</v>
          </cell>
          <cell r="G10">
            <v>2289</v>
          </cell>
        </row>
        <row r="11">
          <cell r="B11">
            <v>2010</v>
          </cell>
          <cell r="C11">
            <v>4809.01</v>
          </cell>
          <cell r="D11">
            <v>972.78255528255522</v>
          </cell>
          <cell r="E11">
            <v>1360</v>
          </cell>
          <cell r="F11">
            <v>96</v>
          </cell>
          <cell r="G11">
            <v>2171</v>
          </cell>
        </row>
        <row r="12">
          <cell r="B12">
            <v>2011</v>
          </cell>
          <cell r="C12">
            <v>4473</v>
          </cell>
          <cell r="D12">
            <v>858.77419354838707</v>
          </cell>
          <cell r="E12">
            <v>1531</v>
          </cell>
          <cell r="F12">
            <v>81</v>
          </cell>
          <cell r="G12">
            <v>2294</v>
          </cell>
        </row>
        <row r="13">
          <cell r="B13">
            <v>2012</v>
          </cell>
          <cell r="C13">
            <v>4858.1000000000004</v>
          </cell>
          <cell r="D13">
            <v>988.86597938144325</v>
          </cell>
          <cell r="E13">
            <v>1498</v>
          </cell>
          <cell r="F13">
            <v>116</v>
          </cell>
          <cell r="G13">
            <v>2120</v>
          </cell>
        </row>
        <row r="14">
          <cell r="B14">
            <v>2013</v>
          </cell>
          <cell r="C14">
            <v>5118.96</v>
          </cell>
          <cell r="D14">
            <v>857.93333333333339</v>
          </cell>
          <cell r="E14">
            <v>1673</v>
          </cell>
          <cell r="F14">
            <v>106</v>
          </cell>
          <cell r="G14">
            <v>2121</v>
          </cell>
        </row>
        <row r="15">
          <cell r="B15">
            <v>2014</v>
          </cell>
          <cell r="C15">
            <v>5175.0300000000007</v>
          </cell>
          <cell r="D15">
            <v>789.87764705882341</v>
          </cell>
          <cell r="E15">
            <v>1539</v>
          </cell>
          <cell r="F15">
            <v>124</v>
          </cell>
          <cell r="G15">
            <v>2385</v>
          </cell>
        </row>
        <row r="16">
          <cell r="B16">
            <v>2015</v>
          </cell>
          <cell r="C16">
            <v>4825.1971277522043</v>
          </cell>
          <cell r="D16">
            <v>727.50588235294117</v>
          </cell>
          <cell r="E16">
            <v>1755</v>
          </cell>
          <cell r="F16">
            <v>151</v>
          </cell>
          <cell r="G16">
            <v>2256</v>
          </cell>
        </row>
        <row r="17">
          <cell r="B17">
            <v>2016</v>
          </cell>
          <cell r="C17">
            <v>4759.2664713738895</v>
          </cell>
          <cell r="D17">
            <v>895.98701298701303</v>
          </cell>
          <cell r="E17">
            <v>1872</v>
          </cell>
          <cell r="F17">
            <v>137</v>
          </cell>
          <cell r="G17">
            <v>2331</v>
          </cell>
        </row>
        <row r="18">
          <cell r="B18">
            <v>2017</v>
          </cell>
          <cell r="C18">
            <v>5063.1365759710461</v>
          </cell>
          <cell r="D18">
            <v>691.40625</v>
          </cell>
          <cell r="E18">
            <v>2190</v>
          </cell>
          <cell r="F18">
            <v>130</v>
          </cell>
          <cell r="G18">
            <v>2632</v>
          </cell>
        </row>
        <row r="19">
          <cell r="B19">
            <v>2018</v>
          </cell>
          <cell r="C19">
            <v>5036.5705168743352</v>
          </cell>
          <cell r="D19">
            <v>682.33333333333337</v>
          </cell>
          <cell r="E19">
            <v>2006</v>
          </cell>
          <cell r="F19">
            <v>136</v>
          </cell>
          <cell r="G19">
            <v>2778</v>
          </cell>
        </row>
        <row r="20">
          <cell r="B20">
            <v>2019</v>
          </cell>
          <cell r="C20">
            <v>5059.2739903082183</v>
          </cell>
          <cell r="D20">
            <v>800.4</v>
          </cell>
          <cell r="E20">
            <v>1994</v>
          </cell>
          <cell r="F20">
            <v>147</v>
          </cell>
          <cell r="G20">
            <v>2871</v>
          </cell>
        </row>
        <row r="22">
          <cell r="B22">
            <v>2002</v>
          </cell>
          <cell r="C22">
            <v>4273.92</v>
          </cell>
          <cell r="D22">
            <v>1166</v>
          </cell>
          <cell r="E22">
            <v>557.07184923439343</v>
          </cell>
          <cell r="F22">
            <v>50</v>
          </cell>
          <cell r="G22">
            <v>1985</v>
          </cell>
        </row>
        <row r="23">
          <cell r="B23">
            <v>2003</v>
          </cell>
        </row>
        <row r="24">
          <cell r="B24">
            <v>2004</v>
          </cell>
        </row>
        <row r="25">
          <cell r="B25">
            <v>2005</v>
          </cell>
          <cell r="C25">
            <v>3829.05</v>
          </cell>
          <cell r="D25">
            <v>857</v>
          </cell>
          <cell r="E25">
            <v>461</v>
          </cell>
          <cell r="F25">
            <v>59</v>
          </cell>
          <cell r="G25">
            <v>2201.7120487867915</v>
          </cell>
        </row>
        <row r="26">
          <cell r="B26">
            <v>2006</v>
          </cell>
        </row>
        <row r="27">
          <cell r="B27">
            <v>2007</v>
          </cell>
        </row>
        <row r="28">
          <cell r="B28">
            <v>2008</v>
          </cell>
          <cell r="C28">
            <v>3127.32</v>
          </cell>
          <cell r="D28">
            <v>813</v>
          </cell>
          <cell r="E28">
            <v>560.69844357976649</v>
          </cell>
          <cell r="F28">
            <v>38</v>
          </cell>
          <cell r="G28">
            <v>2236.7302904564317</v>
          </cell>
        </row>
        <row r="29">
          <cell r="B29">
            <v>2009</v>
          </cell>
          <cell r="C29">
            <v>3390.17</v>
          </cell>
          <cell r="D29">
            <v>837.43181818181824</v>
          </cell>
          <cell r="E29">
            <v>444</v>
          </cell>
          <cell r="F29">
            <v>54</v>
          </cell>
          <cell r="G29">
            <v>2262</v>
          </cell>
        </row>
        <row r="30">
          <cell r="B30">
            <v>2010</v>
          </cell>
          <cell r="C30">
            <v>3516.96</v>
          </cell>
          <cell r="D30">
            <v>693.45652173913049</v>
          </cell>
          <cell r="E30">
            <v>459</v>
          </cell>
          <cell r="F30">
            <v>61</v>
          </cell>
          <cell r="G30">
            <v>2089</v>
          </cell>
        </row>
        <row r="31">
          <cell r="B31">
            <v>2011</v>
          </cell>
          <cell r="C31">
            <v>3383.9</v>
          </cell>
          <cell r="D31">
            <v>685</v>
          </cell>
          <cell r="E31">
            <v>584</v>
          </cell>
          <cell r="F31">
            <v>59</v>
          </cell>
          <cell r="G31">
            <v>2182</v>
          </cell>
        </row>
        <row r="32">
          <cell r="B32">
            <v>2012</v>
          </cell>
          <cell r="C32">
            <v>3641.8</v>
          </cell>
          <cell r="D32">
            <v>754.16091954022988</v>
          </cell>
          <cell r="E32">
            <v>502</v>
          </cell>
          <cell r="F32">
            <v>54</v>
          </cell>
          <cell r="G32">
            <v>2039</v>
          </cell>
        </row>
        <row r="33">
          <cell r="B33">
            <v>2013</v>
          </cell>
          <cell r="C33">
            <v>3666.2400000000002</v>
          </cell>
          <cell r="D33">
            <v>705.04166666666663</v>
          </cell>
          <cell r="E33">
            <v>450</v>
          </cell>
          <cell r="F33">
            <v>54</v>
          </cell>
          <cell r="G33">
            <v>1793</v>
          </cell>
        </row>
        <row r="34">
          <cell r="B34">
            <v>2014</v>
          </cell>
          <cell r="C34">
            <v>3515.1600000000003</v>
          </cell>
          <cell r="D34">
            <v>474.81397306397309</v>
          </cell>
          <cell r="E34">
            <v>540</v>
          </cell>
          <cell r="F34">
            <v>53</v>
          </cell>
          <cell r="G34">
            <v>2156</v>
          </cell>
        </row>
        <row r="35">
          <cell r="B35">
            <v>2015</v>
          </cell>
          <cell r="C35">
            <v>3272.3727095438717</v>
          </cell>
          <cell r="D35">
            <v>520.63636363636351</v>
          </cell>
          <cell r="E35">
            <v>440</v>
          </cell>
          <cell r="F35">
            <v>52</v>
          </cell>
          <cell r="G35">
            <v>1924</v>
          </cell>
        </row>
        <row r="36">
          <cell r="B36">
            <v>2016</v>
          </cell>
          <cell r="C36">
            <v>3519.4261632867801</v>
          </cell>
          <cell r="D36">
            <v>551.34246575342468</v>
          </cell>
          <cell r="E36">
            <v>521</v>
          </cell>
          <cell r="F36">
            <v>33</v>
          </cell>
          <cell r="G36">
            <v>2070</v>
          </cell>
        </row>
        <row r="37">
          <cell r="B37">
            <v>2017</v>
          </cell>
          <cell r="C37">
            <v>3481.1951589295418</v>
          </cell>
          <cell r="D37">
            <v>432.65625</v>
          </cell>
          <cell r="E37">
            <v>530</v>
          </cell>
          <cell r="F37">
            <v>41</v>
          </cell>
          <cell r="G37">
            <v>2250</v>
          </cell>
        </row>
        <row r="38">
          <cell r="B38">
            <v>2018</v>
          </cell>
          <cell r="C38">
            <v>3495.4836476188866</v>
          </cell>
          <cell r="D38">
            <v>482.10344827586209</v>
          </cell>
          <cell r="E38">
            <v>509</v>
          </cell>
          <cell r="F38">
            <v>45</v>
          </cell>
          <cell r="G38">
            <v>2470</v>
          </cell>
        </row>
        <row r="39">
          <cell r="B39">
            <v>2019</v>
          </cell>
          <cell r="C39">
            <v>3543.5644951956965</v>
          </cell>
          <cell r="D39">
            <v>468.83928571428567</v>
          </cell>
          <cell r="E39">
            <v>613</v>
          </cell>
          <cell r="F39">
            <v>53</v>
          </cell>
          <cell r="G39">
            <v>2359</v>
          </cell>
        </row>
        <row r="41">
          <cell r="B41">
            <v>2002</v>
          </cell>
          <cell r="C41">
            <v>4672.58</v>
          </cell>
          <cell r="D41">
            <v>304</v>
          </cell>
          <cell r="E41">
            <v>936.07128842380644</v>
          </cell>
          <cell r="F41">
            <v>39</v>
          </cell>
          <cell r="G41">
            <v>1196</v>
          </cell>
        </row>
        <row r="42">
          <cell r="B42">
            <v>2003</v>
          </cell>
        </row>
        <row r="43">
          <cell r="B43">
            <v>2004</v>
          </cell>
        </row>
        <row r="44">
          <cell r="B44">
            <v>2005</v>
          </cell>
          <cell r="C44">
            <v>4158</v>
          </cell>
          <cell r="D44">
            <v>329</v>
          </cell>
          <cell r="E44">
            <v>926</v>
          </cell>
          <cell r="F44">
            <v>44</v>
          </cell>
          <cell r="G44">
            <v>2000.2254886381693</v>
          </cell>
        </row>
        <row r="45">
          <cell r="B45">
            <v>2006</v>
          </cell>
        </row>
        <row r="46">
          <cell r="B46">
            <v>2007</v>
          </cell>
        </row>
        <row r="47">
          <cell r="B47">
            <v>2008</v>
          </cell>
          <cell r="C47">
            <v>3574.38</v>
          </cell>
          <cell r="D47">
            <v>379</v>
          </cell>
          <cell r="E47">
            <v>788.75796178343944</v>
          </cell>
          <cell r="F47">
            <v>63</v>
          </cell>
          <cell r="G47">
            <v>2035.5670498084291</v>
          </cell>
        </row>
        <row r="48">
          <cell r="B48">
            <v>2009</v>
          </cell>
          <cell r="C48">
            <v>4241.54</v>
          </cell>
          <cell r="D48">
            <v>401.86046511627904</v>
          </cell>
          <cell r="E48">
            <v>743</v>
          </cell>
          <cell r="F48">
            <v>71</v>
          </cell>
          <cell r="G48">
            <v>1973</v>
          </cell>
        </row>
        <row r="49">
          <cell r="B49">
            <v>2010</v>
          </cell>
          <cell r="C49">
            <v>4617.75</v>
          </cell>
          <cell r="D49">
            <v>444.12514351320323</v>
          </cell>
          <cell r="E49">
            <v>740</v>
          </cell>
          <cell r="F49">
            <v>58</v>
          </cell>
          <cell r="G49">
            <v>1600</v>
          </cell>
        </row>
        <row r="50">
          <cell r="B50">
            <v>2011</v>
          </cell>
          <cell r="C50">
            <v>3915.4600000000005</v>
          </cell>
          <cell r="D50">
            <v>441</v>
          </cell>
          <cell r="E50">
            <v>711</v>
          </cell>
          <cell r="F50">
            <v>78</v>
          </cell>
          <cell r="G50">
            <v>1866</v>
          </cell>
        </row>
        <row r="51">
          <cell r="B51">
            <v>2012</v>
          </cell>
          <cell r="C51">
            <v>4204.62</v>
          </cell>
          <cell r="D51">
            <v>319.45054945054943</v>
          </cell>
          <cell r="E51">
            <v>797</v>
          </cell>
          <cell r="F51">
            <v>63</v>
          </cell>
          <cell r="G51">
            <v>1933</v>
          </cell>
        </row>
        <row r="52">
          <cell r="B52">
            <v>2013</v>
          </cell>
          <cell r="C52">
            <v>4465.16</v>
          </cell>
          <cell r="D52">
            <v>408.37777777777779</v>
          </cell>
          <cell r="E52">
            <v>844</v>
          </cell>
          <cell r="F52">
            <v>86</v>
          </cell>
          <cell r="G52">
            <v>1885</v>
          </cell>
        </row>
        <row r="53">
          <cell r="B53">
            <v>2014</v>
          </cell>
          <cell r="C53">
            <v>4441.5</v>
          </cell>
          <cell r="D53">
            <v>198.93871297242083</v>
          </cell>
          <cell r="E53">
            <v>641</v>
          </cell>
          <cell r="F53">
            <v>98</v>
          </cell>
          <cell r="G53">
            <v>1928</v>
          </cell>
        </row>
        <row r="54">
          <cell r="B54">
            <v>2015</v>
          </cell>
          <cell r="C54">
            <v>4194.2348480459859</v>
          </cell>
          <cell r="D54">
            <v>202.81690140845072</v>
          </cell>
          <cell r="E54">
            <v>699</v>
          </cell>
          <cell r="F54">
            <v>85</v>
          </cell>
          <cell r="G54">
            <v>2228</v>
          </cell>
        </row>
        <row r="55">
          <cell r="B55">
            <v>2016</v>
          </cell>
          <cell r="C55">
            <v>4541.361592677953</v>
          </cell>
          <cell r="D55">
            <v>272.46153846153845</v>
          </cell>
          <cell r="E55">
            <v>831</v>
          </cell>
          <cell r="F55">
            <v>75</v>
          </cell>
          <cell r="G55">
            <v>2248</v>
          </cell>
        </row>
        <row r="56">
          <cell r="B56">
            <v>2017</v>
          </cell>
          <cell r="C56">
            <v>4417.5448218840538</v>
          </cell>
          <cell r="D56">
            <v>300.18461538461543</v>
          </cell>
          <cell r="E56">
            <v>819</v>
          </cell>
          <cell r="F56">
            <v>60</v>
          </cell>
          <cell r="G56">
            <v>2039</v>
          </cell>
        </row>
        <row r="57">
          <cell r="B57">
            <v>2018</v>
          </cell>
          <cell r="C57">
            <v>4497.192198130514</v>
          </cell>
          <cell r="D57">
            <v>334.32692307692304</v>
          </cell>
          <cell r="E57">
            <v>971</v>
          </cell>
          <cell r="F57">
            <v>56</v>
          </cell>
          <cell r="G57">
            <v>2637</v>
          </cell>
        </row>
        <row r="58">
          <cell r="B58">
            <v>2019</v>
          </cell>
          <cell r="C58">
            <v>4905.3326163095344</v>
          </cell>
          <cell r="D58">
            <v>355.09677419354841</v>
          </cell>
          <cell r="E58">
            <v>1020</v>
          </cell>
          <cell r="F58">
            <v>74</v>
          </cell>
          <cell r="G58">
            <v>2655</v>
          </cell>
        </row>
      </sheetData>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cell r="B234"/>
        </row>
        <row r="235">
          <cell r="A235"/>
          <cell r="B235"/>
        </row>
        <row r="236">
          <cell r="A236"/>
          <cell r="B236"/>
        </row>
        <row r="237">
          <cell r="A237"/>
          <cell r="B237"/>
        </row>
        <row r="238">
          <cell r="A238"/>
          <cell r="B238"/>
        </row>
        <row r="239">
          <cell r="A239"/>
          <cell r="B239"/>
        </row>
        <row r="240">
          <cell r="A240"/>
          <cell r="B240"/>
        </row>
        <row r="241">
          <cell r="A241"/>
          <cell r="B241"/>
        </row>
        <row r="242">
          <cell r="A242"/>
          <cell r="B242"/>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FE8D3-A54C-420A-BB1B-9987DDD7005C}">
  <sheetPr>
    <pageSetUpPr fitToPage="1"/>
  </sheetPr>
  <dimension ref="A1:K7"/>
  <sheetViews>
    <sheetView tabSelected="1" zoomScaleNormal="100" workbookViewId="0">
      <selection activeCell="W16" sqref="W16"/>
    </sheetView>
  </sheetViews>
  <sheetFormatPr defaultRowHeight="12.75" x14ac:dyDescent="0.2"/>
  <cols>
    <col min="1" max="8" width="9.140625" style="2"/>
    <col min="9" max="9" width="9" style="2" customWidth="1"/>
    <col min="10" max="11" width="9.140625" style="2" hidden="1" customWidth="1"/>
    <col min="12" max="16384" width="9.140625" style="2"/>
  </cols>
  <sheetData>
    <row r="1" spans="1:11" x14ac:dyDescent="0.2">
      <c r="A1" s="1" t="s">
        <v>0</v>
      </c>
    </row>
    <row r="2" spans="1:11" ht="104.25" customHeight="1" x14ac:dyDescent="0.2">
      <c r="A2" s="3" t="s">
        <v>1</v>
      </c>
      <c r="B2" s="4"/>
      <c r="C2" s="4"/>
      <c r="D2" s="4"/>
      <c r="E2" s="4"/>
      <c r="F2" s="4"/>
      <c r="G2" s="4"/>
      <c r="H2" s="4"/>
      <c r="I2" s="4"/>
      <c r="J2" s="4"/>
      <c r="K2" s="4"/>
    </row>
    <row r="3" spans="1:11" ht="27" customHeight="1" x14ac:dyDescent="0.2">
      <c r="A3" s="3" t="s">
        <v>2</v>
      </c>
      <c r="B3" s="4"/>
      <c r="C3" s="4"/>
      <c r="D3" s="4"/>
      <c r="E3" s="4"/>
      <c r="F3" s="4"/>
      <c r="G3" s="4"/>
      <c r="H3" s="4"/>
      <c r="I3" s="4"/>
      <c r="J3" s="4"/>
      <c r="K3" s="4"/>
    </row>
    <row r="4" spans="1:11" ht="84" customHeight="1" x14ac:dyDescent="0.2">
      <c r="A4" s="3" t="s">
        <v>3</v>
      </c>
      <c r="B4" s="4"/>
      <c r="C4" s="4"/>
      <c r="D4" s="4"/>
      <c r="E4" s="4"/>
      <c r="F4" s="4"/>
      <c r="G4" s="4"/>
      <c r="H4" s="4"/>
      <c r="I4" s="4"/>
      <c r="J4" s="4"/>
      <c r="K4" s="4"/>
    </row>
    <row r="5" spans="1:11" ht="26.25" customHeight="1" x14ac:dyDescent="0.25">
      <c r="A5" s="5" t="s">
        <v>4</v>
      </c>
      <c r="B5" s="6"/>
      <c r="C5" s="6"/>
      <c r="D5" s="6"/>
      <c r="E5" s="6"/>
      <c r="F5" s="6"/>
      <c r="G5" s="6"/>
      <c r="H5" s="6"/>
      <c r="I5" s="6"/>
      <c r="J5" s="6"/>
      <c r="K5" s="6"/>
    </row>
    <row r="7" spans="1:11" ht="117" customHeight="1" x14ac:dyDescent="0.25">
      <c r="A7" s="5" t="s">
        <v>5</v>
      </c>
      <c r="B7" s="6"/>
      <c r="C7" s="6"/>
      <c r="D7" s="6"/>
      <c r="E7" s="6"/>
      <c r="F7" s="6"/>
      <c r="G7" s="6"/>
      <c r="H7" s="6"/>
      <c r="I7" s="6"/>
      <c r="J7" s="6"/>
      <c r="K7" s="6"/>
    </row>
  </sheetData>
  <mergeCells count="5">
    <mergeCell ref="A2:K2"/>
    <mergeCell ref="A3:K3"/>
    <mergeCell ref="A4:K4"/>
    <mergeCell ref="A5:K5"/>
    <mergeCell ref="A7:K7"/>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No.2030 Transport Statistics Trafford 2018</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E1BE-D25A-484B-972B-75E21C8068AD}">
  <sheetPr>
    <pageSetUpPr fitToPage="1"/>
  </sheetPr>
  <dimension ref="A1:V94"/>
  <sheetViews>
    <sheetView zoomScale="75" zoomScaleNormal="75" zoomScalePageLayoutView="60" workbookViewId="0">
      <selection activeCell="W16" sqref="W16"/>
    </sheetView>
  </sheetViews>
  <sheetFormatPr defaultColWidth="8.85546875" defaultRowHeight="15" x14ac:dyDescent="0.25"/>
  <cols>
    <col min="1" max="1" width="13.28515625" style="157" customWidth="1"/>
    <col min="2" max="3" width="13.85546875" style="157" customWidth="1"/>
    <col min="4" max="4" width="8.85546875" style="157" customWidth="1"/>
    <col min="5" max="5" width="10.85546875" style="157" customWidth="1"/>
    <col min="6" max="8" width="8.85546875" style="157" customWidth="1"/>
    <col min="9" max="9" width="8.42578125" style="157" customWidth="1"/>
    <col min="10" max="10" width="9.140625" style="157" customWidth="1"/>
    <col min="11" max="11" width="8.85546875" style="157"/>
    <col min="12" max="12" width="10.5703125" style="157" bestFit="1" customWidth="1"/>
    <col min="13" max="16384" width="8.85546875" style="157"/>
  </cols>
  <sheetData>
    <row r="1" spans="1:13" ht="16.5" customHeight="1" thickTop="1" thickBot="1" x14ac:dyDescent="0.3">
      <c r="A1" s="154" t="s">
        <v>93</v>
      </c>
      <c r="B1" s="155"/>
      <c r="C1" s="155"/>
      <c r="D1" s="155"/>
      <c r="E1" s="155"/>
      <c r="F1" s="155"/>
      <c r="G1" s="155"/>
      <c r="H1" s="155"/>
      <c r="I1" s="155"/>
      <c r="J1" s="156"/>
    </row>
    <row r="2" spans="1:13" ht="30.75" thickBot="1" x14ac:dyDescent="0.3">
      <c r="A2" s="158" t="s">
        <v>46</v>
      </c>
      <c r="B2" s="159" t="s">
        <v>47</v>
      </c>
      <c r="C2" s="160" t="s">
        <v>94</v>
      </c>
      <c r="D2" s="159" t="s">
        <v>95</v>
      </c>
      <c r="E2" s="160" t="s">
        <v>96</v>
      </c>
      <c r="F2" s="159" t="s">
        <v>97</v>
      </c>
      <c r="G2" s="160" t="s">
        <v>18</v>
      </c>
      <c r="H2" s="161" t="s">
        <v>37</v>
      </c>
      <c r="I2" s="162" t="s">
        <v>98</v>
      </c>
      <c r="J2" s="163" t="s">
        <v>99</v>
      </c>
    </row>
    <row r="3" spans="1:13" x14ac:dyDescent="0.25">
      <c r="A3" s="164" t="s">
        <v>53</v>
      </c>
      <c r="B3" s="165">
        <v>2002</v>
      </c>
      <c r="C3" s="166">
        <v>5703.57</v>
      </c>
      <c r="D3" s="167">
        <v>1233</v>
      </c>
      <c r="E3" s="167">
        <v>1443.5385444743936</v>
      </c>
      <c r="F3" s="167">
        <v>71</v>
      </c>
      <c r="G3" s="166">
        <v>1658</v>
      </c>
      <c r="H3" s="168">
        <f>SUM(C3:G3)</f>
        <v>10109.108544474393</v>
      </c>
      <c r="I3" s="169">
        <f>(C3/H3)*100</f>
        <v>56.420108409238054</v>
      </c>
      <c r="J3" s="170">
        <f>((H3-C3)/H3)*100</f>
        <v>43.579891590761946</v>
      </c>
      <c r="L3" s="171"/>
      <c r="M3" s="172"/>
    </row>
    <row r="4" spans="1:13" x14ac:dyDescent="0.25">
      <c r="A4" s="173"/>
      <c r="B4" s="174">
        <v>2003</v>
      </c>
      <c r="C4" s="175"/>
      <c r="D4" s="168"/>
      <c r="E4" s="168"/>
      <c r="F4" s="168"/>
      <c r="G4" s="175"/>
      <c r="H4" s="168"/>
      <c r="I4" s="169"/>
      <c r="J4" s="170"/>
      <c r="L4" s="171"/>
      <c r="M4" s="172"/>
    </row>
    <row r="5" spans="1:13" x14ac:dyDescent="0.25">
      <c r="A5" s="173"/>
      <c r="B5" s="174">
        <v>2004</v>
      </c>
      <c r="C5" s="175"/>
      <c r="D5" s="168"/>
      <c r="E5" s="168"/>
      <c r="F5" s="168"/>
      <c r="G5" s="175"/>
      <c r="H5" s="168"/>
      <c r="I5" s="169"/>
      <c r="J5" s="170"/>
      <c r="L5" s="171"/>
      <c r="M5" s="172"/>
    </row>
    <row r="6" spans="1:13" x14ac:dyDescent="0.25">
      <c r="A6" s="176"/>
      <c r="B6" s="177">
        <v>2005</v>
      </c>
      <c r="C6" s="178">
        <v>4170.12</v>
      </c>
      <c r="D6" s="179">
        <v>810</v>
      </c>
      <c r="E6" s="179">
        <v>1303</v>
      </c>
      <c r="F6" s="179">
        <v>79</v>
      </c>
      <c r="G6" s="178">
        <v>2224.8814432989689</v>
      </c>
      <c r="H6" s="179">
        <f>SUM(C6:G6)</f>
        <v>8587.0014432989683</v>
      </c>
      <c r="I6" s="180">
        <f>(C6/H6)*100</f>
        <v>48.563168732832033</v>
      </c>
      <c r="J6" s="181">
        <f>((H6-C6)/H6)*100</f>
        <v>51.436831267167967</v>
      </c>
      <c r="L6" s="182"/>
      <c r="M6" s="172"/>
    </row>
    <row r="7" spans="1:13" x14ac:dyDescent="0.25">
      <c r="A7" s="176"/>
      <c r="B7" s="177">
        <v>2006</v>
      </c>
      <c r="C7" s="178"/>
      <c r="D7" s="179"/>
      <c r="E7" s="179"/>
      <c r="F7" s="179"/>
      <c r="G7" s="178"/>
      <c r="H7" s="179"/>
      <c r="I7" s="180"/>
      <c r="J7" s="181"/>
      <c r="L7" s="182"/>
      <c r="M7" s="172"/>
    </row>
    <row r="8" spans="1:13" x14ac:dyDescent="0.25">
      <c r="A8" s="176"/>
      <c r="B8" s="177">
        <v>2007</v>
      </c>
      <c r="C8" s="178"/>
      <c r="D8" s="179"/>
      <c r="E8" s="179"/>
      <c r="F8" s="179"/>
      <c r="G8" s="178"/>
      <c r="H8" s="179"/>
      <c r="I8" s="180"/>
      <c r="J8" s="181"/>
      <c r="L8" s="182"/>
      <c r="M8" s="172"/>
    </row>
    <row r="9" spans="1:13" x14ac:dyDescent="0.25">
      <c r="A9" s="176"/>
      <c r="B9" s="177">
        <v>2008</v>
      </c>
      <c r="C9" s="178">
        <v>4543.28</v>
      </c>
      <c r="D9" s="179">
        <v>943</v>
      </c>
      <c r="E9" s="179">
        <v>1378.1392174704276</v>
      </c>
      <c r="F9" s="179">
        <v>89</v>
      </c>
      <c r="G9" s="178">
        <v>2292.7199999999998</v>
      </c>
      <c r="H9" s="179">
        <f t="shared" ref="H9:H20" si="0">SUM(C9:G9)</f>
        <v>9246.139217470427</v>
      </c>
      <c r="I9" s="180">
        <f t="shared" ref="I9:I20" si="1">(C9/H9)*100</f>
        <v>49.1370494553613</v>
      </c>
      <c r="J9" s="181">
        <f t="shared" ref="J9:J20" si="2">((H9-C9)/H9)*100</f>
        <v>50.862950544638707</v>
      </c>
      <c r="L9" s="182"/>
      <c r="M9" s="172"/>
    </row>
    <row r="10" spans="1:13" x14ac:dyDescent="0.25">
      <c r="A10" s="176"/>
      <c r="B10" s="177">
        <v>2009</v>
      </c>
      <c r="C10" s="178">
        <v>4873.4399999999996</v>
      </c>
      <c r="D10" s="179">
        <v>1124.8202691867125</v>
      </c>
      <c r="E10" s="179">
        <v>1325</v>
      </c>
      <c r="F10" s="179">
        <v>94</v>
      </c>
      <c r="G10" s="178">
        <v>2289</v>
      </c>
      <c r="H10" s="179">
        <f t="shared" si="0"/>
        <v>9706.2602691867123</v>
      </c>
      <c r="I10" s="180">
        <f t="shared" si="1"/>
        <v>50.209245011398664</v>
      </c>
      <c r="J10" s="181">
        <f t="shared" si="2"/>
        <v>49.790754988601336</v>
      </c>
      <c r="L10" s="182"/>
      <c r="M10" s="172"/>
    </row>
    <row r="11" spans="1:13" x14ac:dyDescent="0.25">
      <c r="A11" s="176"/>
      <c r="B11" s="177">
        <v>2010</v>
      </c>
      <c r="C11" s="178">
        <v>4809.01</v>
      </c>
      <c r="D11" s="179">
        <v>972.78255528255522</v>
      </c>
      <c r="E11" s="179">
        <v>1360</v>
      </c>
      <c r="F11" s="179">
        <v>96</v>
      </c>
      <c r="G11" s="178">
        <v>2171</v>
      </c>
      <c r="H11" s="179">
        <f t="shared" si="0"/>
        <v>9408.7925552825545</v>
      </c>
      <c r="I11" s="180">
        <f t="shared" si="1"/>
        <v>51.111871919208042</v>
      </c>
      <c r="J11" s="181">
        <f t="shared" si="2"/>
        <v>48.888128080791965</v>
      </c>
      <c r="L11" s="182"/>
      <c r="M11" s="172"/>
    </row>
    <row r="12" spans="1:13" x14ac:dyDescent="0.25">
      <c r="A12" s="183"/>
      <c r="B12" s="184">
        <v>2011</v>
      </c>
      <c r="C12" s="185">
        <v>4473</v>
      </c>
      <c r="D12" s="186">
        <v>858.77419354838707</v>
      </c>
      <c r="E12" s="186">
        <v>1531</v>
      </c>
      <c r="F12" s="186">
        <v>81</v>
      </c>
      <c r="G12" s="185">
        <v>2294</v>
      </c>
      <c r="H12" s="186">
        <f t="shared" si="0"/>
        <v>9237.7741935483864</v>
      </c>
      <c r="I12" s="187">
        <f t="shared" si="1"/>
        <v>48.420754894874136</v>
      </c>
      <c r="J12" s="188">
        <f t="shared" si="2"/>
        <v>51.579245105125857</v>
      </c>
      <c r="L12" s="182"/>
      <c r="M12" s="172"/>
    </row>
    <row r="13" spans="1:13" x14ac:dyDescent="0.25">
      <c r="A13" s="183"/>
      <c r="B13" s="184">
        <v>2012</v>
      </c>
      <c r="C13" s="185">
        <v>4858.1000000000004</v>
      </c>
      <c r="D13" s="186">
        <v>988.86597938144325</v>
      </c>
      <c r="E13" s="186">
        <v>1498</v>
      </c>
      <c r="F13" s="186">
        <v>116</v>
      </c>
      <c r="G13" s="185">
        <v>2120</v>
      </c>
      <c r="H13" s="186">
        <f t="shared" si="0"/>
        <v>9580.9659793814426</v>
      </c>
      <c r="I13" s="187">
        <f t="shared" si="1"/>
        <v>50.705743141712354</v>
      </c>
      <c r="J13" s="188">
        <f t="shared" si="2"/>
        <v>49.294256858287639</v>
      </c>
      <c r="L13" s="182"/>
      <c r="M13" s="172"/>
    </row>
    <row r="14" spans="1:13" x14ac:dyDescent="0.25">
      <c r="A14" s="183"/>
      <c r="B14" s="184">
        <v>2013</v>
      </c>
      <c r="C14" s="185">
        <v>5118.96</v>
      </c>
      <c r="D14" s="186">
        <v>857.93333333333339</v>
      </c>
      <c r="E14" s="185">
        <v>1673</v>
      </c>
      <c r="F14" s="186">
        <v>106</v>
      </c>
      <c r="G14" s="185">
        <v>2121</v>
      </c>
      <c r="H14" s="186">
        <f t="shared" si="0"/>
        <v>9876.8933333333334</v>
      </c>
      <c r="I14" s="187">
        <f t="shared" si="1"/>
        <v>51.82763271042041</v>
      </c>
      <c r="J14" s="188">
        <f t="shared" si="2"/>
        <v>48.172367289579583</v>
      </c>
      <c r="L14" s="182"/>
      <c r="M14" s="172"/>
    </row>
    <row r="15" spans="1:13" x14ac:dyDescent="0.25">
      <c r="A15" s="183"/>
      <c r="B15" s="184">
        <v>2014</v>
      </c>
      <c r="C15" s="185">
        <v>5175.0300000000007</v>
      </c>
      <c r="D15" s="186">
        <v>789.87764705882341</v>
      </c>
      <c r="E15" s="185">
        <v>1539</v>
      </c>
      <c r="F15" s="186">
        <v>124</v>
      </c>
      <c r="G15" s="185">
        <v>2385</v>
      </c>
      <c r="H15" s="186">
        <f t="shared" si="0"/>
        <v>10012.907647058824</v>
      </c>
      <c r="I15" s="187">
        <f t="shared" si="1"/>
        <v>51.683588647899946</v>
      </c>
      <c r="J15" s="188">
        <f t="shared" si="2"/>
        <v>48.316411352100047</v>
      </c>
      <c r="L15" s="182"/>
      <c r="M15" s="172"/>
    </row>
    <row r="16" spans="1:13" x14ac:dyDescent="0.25">
      <c r="A16" s="183"/>
      <c r="B16" s="184">
        <v>2015</v>
      </c>
      <c r="C16" s="185">
        <v>4825.1971277522043</v>
      </c>
      <c r="D16" s="186">
        <v>727.50588235294117</v>
      </c>
      <c r="E16" s="185">
        <v>1755</v>
      </c>
      <c r="F16" s="186">
        <v>151</v>
      </c>
      <c r="G16" s="185">
        <v>2256</v>
      </c>
      <c r="H16" s="186">
        <f t="shared" si="0"/>
        <v>9714.7030101051459</v>
      </c>
      <c r="I16" s="187">
        <f t="shared" si="1"/>
        <v>49.669013275373196</v>
      </c>
      <c r="J16" s="188">
        <f t="shared" si="2"/>
        <v>50.330986724626804</v>
      </c>
      <c r="L16" s="182"/>
      <c r="M16" s="172"/>
    </row>
    <row r="17" spans="1:22" x14ac:dyDescent="0.25">
      <c r="A17" s="183"/>
      <c r="B17" s="184">
        <v>2016</v>
      </c>
      <c r="C17" s="185">
        <v>4759.2664713738895</v>
      </c>
      <c r="D17" s="186">
        <v>895.98701298701303</v>
      </c>
      <c r="E17" s="185">
        <v>1872</v>
      </c>
      <c r="F17" s="186">
        <v>137</v>
      </c>
      <c r="G17" s="185">
        <v>2331</v>
      </c>
      <c r="H17" s="186">
        <f t="shared" si="0"/>
        <v>9995.2534843609028</v>
      </c>
      <c r="I17" s="187">
        <f t="shared" si="1"/>
        <v>47.615265373914603</v>
      </c>
      <c r="J17" s="188">
        <f t="shared" si="2"/>
        <v>52.384734626085404</v>
      </c>
      <c r="L17" s="182"/>
      <c r="M17" s="172"/>
    </row>
    <row r="18" spans="1:22" x14ac:dyDescent="0.25">
      <c r="A18" s="183"/>
      <c r="B18" s="184">
        <v>2017</v>
      </c>
      <c r="C18" s="185">
        <v>5063.1365759710461</v>
      </c>
      <c r="D18" s="186">
        <v>691.40625</v>
      </c>
      <c r="E18" s="185">
        <v>2190</v>
      </c>
      <c r="F18" s="186">
        <v>130</v>
      </c>
      <c r="G18" s="185">
        <v>2632</v>
      </c>
      <c r="H18" s="186">
        <f t="shared" si="0"/>
        <v>10706.542825971046</v>
      </c>
      <c r="I18" s="187">
        <f t="shared" si="1"/>
        <v>47.290116504174513</v>
      </c>
      <c r="J18" s="188">
        <f t="shared" si="2"/>
        <v>52.70988349582548</v>
      </c>
      <c r="L18" s="182"/>
      <c r="M18" s="172"/>
    </row>
    <row r="19" spans="1:22" x14ac:dyDescent="0.25">
      <c r="A19" s="183"/>
      <c r="B19" s="184">
        <v>2018</v>
      </c>
      <c r="C19" s="185">
        <v>5036.5705168743352</v>
      </c>
      <c r="D19" s="186">
        <v>682.33333333333337</v>
      </c>
      <c r="E19" s="185">
        <v>2006</v>
      </c>
      <c r="F19" s="186">
        <v>136</v>
      </c>
      <c r="G19" s="185">
        <v>2778</v>
      </c>
      <c r="H19" s="186">
        <f t="shared" si="0"/>
        <v>10638.903850207669</v>
      </c>
      <c r="I19" s="187">
        <f t="shared" si="1"/>
        <v>47.341066220614657</v>
      </c>
      <c r="J19" s="188">
        <f t="shared" si="2"/>
        <v>52.658933779385343</v>
      </c>
      <c r="L19" s="182"/>
      <c r="M19" s="172"/>
    </row>
    <row r="20" spans="1:22" ht="15.75" thickBot="1" x14ac:dyDescent="0.3">
      <c r="A20" s="183"/>
      <c r="B20" s="189">
        <v>2019</v>
      </c>
      <c r="C20" s="185">
        <v>5059.2739903082183</v>
      </c>
      <c r="D20" s="186">
        <v>800.4</v>
      </c>
      <c r="E20" s="185">
        <v>1994</v>
      </c>
      <c r="F20" s="186">
        <v>147</v>
      </c>
      <c r="G20" s="185">
        <v>2871</v>
      </c>
      <c r="H20" s="186">
        <f t="shared" si="0"/>
        <v>10871.673990308218</v>
      </c>
      <c r="I20" s="187">
        <f t="shared" si="1"/>
        <v>46.53629233932525</v>
      </c>
      <c r="J20" s="188">
        <f t="shared" si="2"/>
        <v>53.46370766067475</v>
      </c>
      <c r="L20" s="171"/>
      <c r="M20" s="171"/>
      <c r="N20" s="171"/>
      <c r="O20" s="171"/>
      <c r="P20" s="171"/>
      <c r="Q20" s="171"/>
      <c r="R20" s="171"/>
    </row>
    <row r="21" spans="1:22" ht="15.75" thickBot="1" x14ac:dyDescent="0.3">
      <c r="A21" s="190"/>
      <c r="B21" s="191" t="s">
        <v>100</v>
      </c>
      <c r="C21" s="192">
        <f>C20/C3</f>
        <v>0.88703636324411173</v>
      </c>
      <c r="D21" s="192">
        <f t="shared" ref="D21:H21" si="3">D20/D3</f>
        <v>0.64914841849148419</v>
      </c>
      <c r="E21" s="192">
        <f t="shared" si="3"/>
        <v>1.3813278541350171</v>
      </c>
      <c r="F21" s="192">
        <f t="shared" si="3"/>
        <v>2.0704225352112675</v>
      </c>
      <c r="G21" s="192">
        <f t="shared" si="3"/>
        <v>1.7316043425814234</v>
      </c>
      <c r="H21" s="192">
        <f t="shared" si="3"/>
        <v>1.0754335006374662</v>
      </c>
      <c r="I21" s="193"/>
      <c r="J21" s="194"/>
      <c r="L21" s="182"/>
    </row>
    <row r="22" spans="1:22" x14ac:dyDescent="0.25">
      <c r="A22" s="195" t="s">
        <v>54</v>
      </c>
      <c r="B22" s="174">
        <v>2002</v>
      </c>
      <c r="C22" s="175">
        <v>4273.92</v>
      </c>
      <c r="D22" s="168">
        <v>1166</v>
      </c>
      <c r="E22" s="175">
        <v>557.07184923439343</v>
      </c>
      <c r="F22" s="168">
        <v>50</v>
      </c>
      <c r="G22" s="175">
        <v>1985</v>
      </c>
      <c r="H22" s="186">
        <f>SUM(C22:G22)</f>
        <v>8031.9918492343932</v>
      </c>
      <c r="I22" s="169">
        <f>(C22/H22)*100</f>
        <v>53.211209376505884</v>
      </c>
      <c r="J22" s="170">
        <f>((H22-C22)/H22)*100</f>
        <v>46.788790623494116</v>
      </c>
      <c r="L22" s="182"/>
      <c r="M22" s="172"/>
    </row>
    <row r="23" spans="1:22" x14ac:dyDescent="0.25">
      <c r="A23" s="195"/>
      <c r="B23" s="174">
        <v>2003</v>
      </c>
      <c r="C23" s="175"/>
      <c r="D23" s="168"/>
      <c r="E23" s="175"/>
      <c r="F23" s="168"/>
      <c r="G23" s="175"/>
      <c r="H23" s="186"/>
      <c r="I23" s="169"/>
      <c r="J23" s="170"/>
      <c r="L23" s="182"/>
      <c r="M23" s="172"/>
    </row>
    <row r="24" spans="1:22" x14ac:dyDescent="0.25">
      <c r="A24" s="195"/>
      <c r="B24" s="174">
        <v>2004</v>
      </c>
      <c r="C24" s="175"/>
      <c r="D24" s="168"/>
      <c r="E24" s="175"/>
      <c r="F24" s="168"/>
      <c r="G24" s="175"/>
      <c r="H24" s="186"/>
      <c r="I24" s="169"/>
      <c r="J24" s="170"/>
      <c r="L24" s="182"/>
      <c r="M24" s="172"/>
    </row>
    <row r="25" spans="1:22" x14ac:dyDescent="0.25">
      <c r="A25" s="196"/>
      <c r="B25" s="177">
        <v>2005</v>
      </c>
      <c r="C25" s="178">
        <v>3829.05</v>
      </c>
      <c r="D25" s="179">
        <v>857</v>
      </c>
      <c r="E25" s="178">
        <v>461</v>
      </c>
      <c r="F25" s="179">
        <v>59</v>
      </c>
      <c r="G25" s="178">
        <v>2201.7120487867915</v>
      </c>
      <c r="H25" s="186">
        <f>SUM(C25:G25)</f>
        <v>7407.7620487867916</v>
      </c>
      <c r="I25" s="169">
        <f>(C25/H25)*100</f>
        <v>51.689700273608331</v>
      </c>
      <c r="J25" s="170">
        <f>((H25-C25)/H25)*100</f>
        <v>48.310299726391669</v>
      </c>
      <c r="L25" s="182"/>
      <c r="M25" s="172"/>
    </row>
    <row r="26" spans="1:22" x14ac:dyDescent="0.25">
      <c r="A26" s="196"/>
      <c r="B26" s="177">
        <v>2006</v>
      </c>
      <c r="C26" s="178"/>
      <c r="D26" s="179"/>
      <c r="E26" s="178"/>
      <c r="F26" s="179"/>
      <c r="G26" s="178"/>
      <c r="H26" s="186"/>
      <c r="I26" s="169"/>
      <c r="J26" s="170"/>
      <c r="L26" s="182"/>
      <c r="M26" s="172"/>
    </row>
    <row r="27" spans="1:22" x14ac:dyDescent="0.25">
      <c r="A27" s="196"/>
      <c r="B27" s="177">
        <v>2007</v>
      </c>
      <c r="C27" s="178"/>
      <c r="D27" s="179"/>
      <c r="E27" s="178"/>
      <c r="F27" s="179"/>
      <c r="G27" s="178"/>
      <c r="H27" s="186"/>
      <c r="I27" s="169"/>
      <c r="J27" s="170"/>
      <c r="L27" s="182"/>
      <c r="M27" s="172"/>
      <c r="V27" s="182"/>
    </row>
    <row r="28" spans="1:22" x14ac:dyDescent="0.25">
      <c r="A28" s="196"/>
      <c r="B28" s="177">
        <v>2008</v>
      </c>
      <c r="C28" s="178">
        <v>3127.32</v>
      </c>
      <c r="D28" s="179">
        <v>813</v>
      </c>
      <c r="E28" s="178">
        <v>560.69844357976649</v>
      </c>
      <c r="F28" s="179">
        <v>38</v>
      </c>
      <c r="G28" s="178">
        <v>2236.7302904564317</v>
      </c>
      <c r="H28" s="186">
        <f t="shared" ref="H28:H39" si="4">SUM(C28:G28)</f>
        <v>6775.7487340361986</v>
      </c>
      <c r="I28" s="169">
        <f t="shared" ref="I28:I39" si="5">(C28/H28)*100</f>
        <v>46.154604055648157</v>
      </c>
      <c r="J28" s="170">
        <f t="shared" ref="J28:J39" si="6">((H28-C28)/H28)*100</f>
        <v>53.845395944351836</v>
      </c>
      <c r="L28" s="182"/>
      <c r="M28" s="172"/>
    </row>
    <row r="29" spans="1:22" x14ac:dyDescent="0.25">
      <c r="A29" s="196"/>
      <c r="B29" s="177">
        <v>2009</v>
      </c>
      <c r="C29" s="178">
        <v>3390.17</v>
      </c>
      <c r="D29" s="179">
        <v>837.43181818181824</v>
      </c>
      <c r="E29" s="178">
        <v>444</v>
      </c>
      <c r="F29" s="179">
        <v>54</v>
      </c>
      <c r="G29" s="178">
        <v>2262</v>
      </c>
      <c r="H29" s="186">
        <f t="shared" si="4"/>
        <v>6987.6018181818181</v>
      </c>
      <c r="I29" s="169">
        <f t="shared" si="5"/>
        <v>48.516931677170554</v>
      </c>
      <c r="J29" s="170">
        <f t="shared" si="6"/>
        <v>51.483068322829453</v>
      </c>
      <c r="L29" s="182"/>
      <c r="M29" s="172"/>
    </row>
    <row r="30" spans="1:22" x14ac:dyDescent="0.25">
      <c r="A30" s="196"/>
      <c r="B30" s="177">
        <v>2010</v>
      </c>
      <c r="C30" s="178">
        <v>3516.96</v>
      </c>
      <c r="D30" s="179">
        <v>693.45652173913049</v>
      </c>
      <c r="E30" s="178">
        <v>459</v>
      </c>
      <c r="F30" s="179">
        <v>61</v>
      </c>
      <c r="G30" s="178">
        <v>2089</v>
      </c>
      <c r="H30" s="186">
        <f t="shared" si="4"/>
        <v>6819.416521739131</v>
      </c>
      <c r="I30" s="169">
        <f t="shared" si="5"/>
        <v>51.572740699860965</v>
      </c>
      <c r="J30" s="170">
        <f t="shared" si="6"/>
        <v>48.427259300139028</v>
      </c>
      <c r="L30" s="182"/>
      <c r="M30" s="172"/>
    </row>
    <row r="31" spans="1:22" x14ac:dyDescent="0.25">
      <c r="A31" s="197"/>
      <c r="B31" s="184">
        <v>2011</v>
      </c>
      <c r="C31" s="185">
        <v>3383.9</v>
      </c>
      <c r="D31" s="186">
        <v>685</v>
      </c>
      <c r="E31" s="185">
        <v>584</v>
      </c>
      <c r="F31" s="186">
        <v>59</v>
      </c>
      <c r="G31" s="185">
        <v>2182</v>
      </c>
      <c r="H31" s="186">
        <f t="shared" si="4"/>
        <v>6893.9</v>
      </c>
      <c r="I31" s="169">
        <f t="shared" si="5"/>
        <v>49.085423345276261</v>
      </c>
      <c r="J31" s="170">
        <f t="shared" si="6"/>
        <v>50.914576654723746</v>
      </c>
      <c r="L31" s="182"/>
      <c r="M31" s="172"/>
    </row>
    <row r="32" spans="1:22" x14ac:dyDescent="0.25">
      <c r="A32" s="197"/>
      <c r="B32" s="184">
        <v>2012</v>
      </c>
      <c r="C32" s="185">
        <v>3641.8</v>
      </c>
      <c r="D32" s="186">
        <v>754.16091954022988</v>
      </c>
      <c r="E32" s="185">
        <v>502</v>
      </c>
      <c r="F32" s="186">
        <v>54</v>
      </c>
      <c r="G32" s="185">
        <v>2039</v>
      </c>
      <c r="H32" s="186">
        <f t="shared" si="4"/>
        <v>6990.96091954023</v>
      </c>
      <c r="I32" s="198">
        <f t="shared" si="5"/>
        <v>52.092981807707027</v>
      </c>
      <c r="J32" s="199">
        <f t="shared" si="6"/>
        <v>47.907018192292966</v>
      </c>
      <c r="L32" s="182"/>
      <c r="M32" s="172"/>
    </row>
    <row r="33" spans="1:22" x14ac:dyDescent="0.25">
      <c r="A33" s="197"/>
      <c r="B33" s="184">
        <v>2013</v>
      </c>
      <c r="C33" s="185">
        <v>3666.2400000000002</v>
      </c>
      <c r="D33" s="186">
        <v>705.04166666666663</v>
      </c>
      <c r="E33" s="185">
        <v>450</v>
      </c>
      <c r="F33" s="186">
        <v>54</v>
      </c>
      <c r="G33" s="185">
        <v>1793</v>
      </c>
      <c r="H33" s="186">
        <f t="shared" si="4"/>
        <v>6668.2816666666668</v>
      </c>
      <c r="I33" s="187">
        <f t="shared" si="5"/>
        <v>54.980281026921233</v>
      </c>
      <c r="J33" s="188">
        <f t="shared" si="6"/>
        <v>45.019718973078767</v>
      </c>
      <c r="L33" s="182"/>
      <c r="M33" s="172"/>
    </row>
    <row r="34" spans="1:22" x14ac:dyDescent="0.25">
      <c r="A34" s="197"/>
      <c r="B34" s="184">
        <v>2014</v>
      </c>
      <c r="C34" s="185">
        <v>3515.1600000000003</v>
      </c>
      <c r="D34" s="186">
        <v>474.81397306397309</v>
      </c>
      <c r="E34" s="185">
        <v>540</v>
      </c>
      <c r="F34" s="186">
        <v>53</v>
      </c>
      <c r="G34" s="185">
        <v>2156</v>
      </c>
      <c r="H34" s="186">
        <f t="shared" si="4"/>
        <v>6738.973973063974</v>
      </c>
      <c r="I34" s="187">
        <f t="shared" si="5"/>
        <v>52.16164974149293</v>
      </c>
      <c r="J34" s="188">
        <f t="shared" si="6"/>
        <v>47.83835025850707</v>
      </c>
      <c r="L34" s="182"/>
      <c r="M34" s="172"/>
    </row>
    <row r="35" spans="1:22" x14ac:dyDescent="0.25">
      <c r="A35" s="197"/>
      <c r="B35" s="184">
        <v>2015</v>
      </c>
      <c r="C35" s="185">
        <v>3272.3727095438717</v>
      </c>
      <c r="D35" s="186">
        <v>520.63636363636351</v>
      </c>
      <c r="E35" s="185">
        <v>440</v>
      </c>
      <c r="F35" s="186">
        <v>52</v>
      </c>
      <c r="G35" s="185">
        <v>1924</v>
      </c>
      <c r="H35" s="186">
        <f t="shared" si="4"/>
        <v>6209.0090731802356</v>
      </c>
      <c r="I35" s="187">
        <f t="shared" si="5"/>
        <v>52.703622606687098</v>
      </c>
      <c r="J35" s="188">
        <f t="shared" si="6"/>
        <v>47.296377393312902</v>
      </c>
      <c r="L35" s="182"/>
      <c r="M35" s="172"/>
    </row>
    <row r="36" spans="1:22" x14ac:dyDescent="0.25">
      <c r="A36" s="197"/>
      <c r="B36" s="184">
        <v>2016</v>
      </c>
      <c r="C36" s="185">
        <v>3519.4261632867801</v>
      </c>
      <c r="D36" s="186">
        <v>551.34246575342468</v>
      </c>
      <c r="E36" s="185">
        <v>521</v>
      </c>
      <c r="F36" s="186">
        <v>33</v>
      </c>
      <c r="G36" s="185">
        <v>2070</v>
      </c>
      <c r="H36" s="186">
        <f t="shared" si="4"/>
        <v>6694.7686290402053</v>
      </c>
      <c r="I36" s="187">
        <f t="shared" si="5"/>
        <v>52.569795287926816</v>
      </c>
      <c r="J36" s="188">
        <f t="shared" si="6"/>
        <v>47.430204712073184</v>
      </c>
      <c r="L36" s="182"/>
      <c r="M36" s="172"/>
    </row>
    <row r="37" spans="1:22" x14ac:dyDescent="0.25">
      <c r="A37" s="197"/>
      <c r="B37" s="184">
        <v>2017</v>
      </c>
      <c r="C37" s="185">
        <v>3481.1951589295418</v>
      </c>
      <c r="D37" s="186">
        <v>432.65625</v>
      </c>
      <c r="E37" s="185">
        <v>530</v>
      </c>
      <c r="F37" s="186">
        <v>41</v>
      </c>
      <c r="G37" s="185">
        <v>2250</v>
      </c>
      <c r="H37" s="186">
        <f t="shared" si="4"/>
        <v>6734.8514089295422</v>
      </c>
      <c r="I37" s="187">
        <f t="shared" si="5"/>
        <v>51.689264507215817</v>
      </c>
      <c r="J37" s="188">
        <f t="shared" si="6"/>
        <v>48.31073549278419</v>
      </c>
      <c r="L37" s="182"/>
      <c r="M37" s="172"/>
    </row>
    <row r="38" spans="1:22" x14ac:dyDescent="0.25">
      <c r="A38" s="197"/>
      <c r="B38" s="184">
        <v>2018</v>
      </c>
      <c r="C38" s="185">
        <v>3495.4836476188866</v>
      </c>
      <c r="D38" s="186">
        <v>482.10344827586209</v>
      </c>
      <c r="E38" s="185">
        <v>509</v>
      </c>
      <c r="F38" s="186">
        <v>45</v>
      </c>
      <c r="G38" s="185">
        <v>2470</v>
      </c>
      <c r="H38" s="186">
        <f t="shared" si="4"/>
        <v>7001.5870958947489</v>
      </c>
      <c r="I38" s="187">
        <f t="shared" si="5"/>
        <v>49.924161475737385</v>
      </c>
      <c r="J38" s="188">
        <f t="shared" si="6"/>
        <v>50.075838524262608</v>
      </c>
      <c r="L38" s="182"/>
      <c r="M38" s="172"/>
    </row>
    <row r="39" spans="1:22" ht="15.75" thickBot="1" x14ac:dyDescent="0.3">
      <c r="A39" s="197"/>
      <c r="B39" s="189">
        <v>2019</v>
      </c>
      <c r="C39" s="185">
        <v>3543.5644951956965</v>
      </c>
      <c r="D39" s="186">
        <v>468.83928571428567</v>
      </c>
      <c r="E39" s="185">
        <v>613</v>
      </c>
      <c r="F39" s="186">
        <v>53</v>
      </c>
      <c r="G39" s="185">
        <v>2359</v>
      </c>
      <c r="H39" s="186">
        <f t="shared" si="4"/>
        <v>7037.4037809099827</v>
      </c>
      <c r="I39" s="187">
        <f t="shared" si="5"/>
        <v>50.353292286683171</v>
      </c>
      <c r="J39" s="188">
        <f t="shared" si="6"/>
        <v>49.646707713316822</v>
      </c>
      <c r="L39" s="182"/>
      <c r="M39" s="172"/>
    </row>
    <row r="40" spans="1:22" ht="15.75" thickBot="1" x14ac:dyDescent="0.3">
      <c r="A40" s="197"/>
      <c r="B40" s="191" t="s">
        <v>100</v>
      </c>
      <c r="C40" s="192">
        <f>C39/C22</f>
        <v>0.82911343572076601</v>
      </c>
      <c r="D40" s="192">
        <f t="shared" ref="D40:H40" si="7">D39/D22</f>
        <v>0.40209201176182302</v>
      </c>
      <c r="E40" s="192">
        <f t="shared" si="7"/>
        <v>1.1003966559115685</v>
      </c>
      <c r="F40" s="192">
        <f t="shared" si="7"/>
        <v>1.06</v>
      </c>
      <c r="G40" s="192">
        <f t="shared" si="7"/>
        <v>1.1884130982367758</v>
      </c>
      <c r="H40" s="192">
        <f t="shared" si="7"/>
        <v>0.87617167858316314</v>
      </c>
      <c r="I40" s="193"/>
      <c r="J40" s="194"/>
      <c r="L40" s="182"/>
    </row>
    <row r="41" spans="1:22" x14ac:dyDescent="0.25">
      <c r="A41" s="200" t="s">
        <v>56</v>
      </c>
      <c r="B41" s="201">
        <v>2002</v>
      </c>
      <c r="C41" s="166">
        <v>4672.58</v>
      </c>
      <c r="D41" s="167">
        <v>304</v>
      </c>
      <c r="E41" s="166">
        <v>936.07128842380644</v>
      </c>
      <c r="F41" s="167">
        <v>39</v>
      </c>
      <c r="G41" s="166">
        <v>1196</v>
      </c>
      <c r="H41" s="186">
        <f>SUM(C41:G41)</f>
        <v>7147.6512884238064</v>
      </c>
      <c r="I41" s="169">
        <f>(C41/H41)*100</f>
        <v>65.372243432854887</v>
      </c>
      <c r="J41" s="170">
        <f>((H41-C41)/H41)*100</f>
        <v>34.627756567145106</v>
      </c>
      <c r="L41" s="182"/>
      <c r="M41" s="172"/>
    </row>
    <row r="42" spans="1:22" x14ac:dyDescent="0.25">
      <c r="A42" s="195"/>
      <c r="B42" s="202">
        <v>2003</v>
      </c>
      <c r="C42" s="175"/>
      <c r="D42" s="168"/>
      <c r="E42" s="175"/>
      <c r="F42" s="168"/>
      <c r="G42" s="175"/>
      <c r="H42" s="186"/>
      <c r="I42" s="169"/>
      <c r="J42" s="170"/>
      <c r="L42" s="182"/>
      <c r="M42" s="172"/>
    </row>
    <row r="43" spans="1:22" x14ac:dyDescent="0.25">
      <c r="A43" s="195"/>
      <c r="B43" s="202">
        <v>2004</v>
      </c>
      <c r="C43" s="175"/>
      <c r="D43" s="168"/>
      <c r="E43" s="175"/>
      <c r="F43" s="168"/>
      <c r="G43" s="175"/>
      <c r="H43" s="186"/>
      <c r="I43" s="169"/>
      <c r="J43" s="170"/>
      <c r="L43" s="182"/>
      <c r="M43" s="172"/>
    </row>
    <row r="44" spans="1:22" x14ac:dyDescent="0.25">
      <c r="A44" s="196"/>
      <c r="B44" s="203">
        <v>2005</v>
      </c>
      <c r="C44" s="178">
        <v>4158</v>
      </c>
      <c r="D44" s="179">
        <v>329</v>
      </c>
      <c r="E44" s="178">
        <v>926</v>
      </c>
      <c r="F44" s="179">
        <v>44</v>
      </c>
      <c r="G44" s="178">
        <v>2000.2254886381693</v>
      </c>
      <c r="H44" s="186">
        <f>SUM(C44:G44)</f>
        <v>7457.2254886381688</v>
      </c>
      <c r="I44" s="169">
        <f>(C44/H44)*100</f>
        <v>55.758002843485556</v>
      </c>
      <c r="J44" s="170">
        <f>((H44-C44)/H44)*100</f>
        <v>44.241997156514437</v>
      </c>
      <c r="L44" s="182"/>
      <c r="M44" s="172"/>
    </row>
    <row r="45" spans="1:22" x14ac:dyDescent="0.25">
      <c r="A45" s="196"/>
      <c r="B45" s="203">
        <v>2006</v>
      </c>
      <c r="C45" s="178"/>
      <c r="D45" s="179"/>
      <c r="E45" s="178"/>
      <c r="F45" s="179"/>
      <c r="G45" s="178"/>
      <c r="H45" s="186"/>
      <c r="I45" s="169"/>
      <c r="J45" s="170"/>
      <c r="L45" s="182"/>
      <c r="M45" s="172"/>
    </row>
    <row r="46" spans="1:22" x14ac:dyDescent="0.25">
      <c r="A46" s="196"/>
      <c r="B46" s="203">
        <v>2007</v>
      </c>
      <c r="C46" s="178"/>
      <c r="D46" s="179"/>
      <c r="E46" s="178"/>
      <c r="F46" s="179"/>
      <c r="G46" s="178"/>
      <c r="H46" s="186"/>
      <c r="I46" s="169"/>
      <c r="J46" s="170"/>
      <c r="L46" s="182"/>
      <c r="M46" s="172"/>
      <c r="V46" s="182"/>
    </row>
    <row r="47" spans="1:22" x14ac:dyDescent="0.25">
      <c r="A47" s="196"/>
      <c r="B47" s="203">
        <v>2008</v>
      </c>
      <c r="C47" s="178">
        <v>3574.38</v>
      </c>
      <c r="D47" s="179">
        <v>379</v>
      </c>
      <c r="E47" s="178">
        <v>788.75796178343944</v>
      </c>
      <c r="F47" s="179">
        <v>63</v>
      </c>
      <c r="G47" s="178">
        <v>2035.5670498084291</v>
      </c>
      <c r="H47" s="186">
        <f t="shared" ref="H47:H58" si="8">SUM(C47:G47)</f>
        <v>6840.7050115918682</v>
      </c>
      <c r="I47" s="169">
        <f t="shared" ref="I47:I58" si="9">(C47/H47)*100</f>
        <v>52.251631870444051</v>
      </c>
      <c r="J47" s="170">
        <f t="shared" ref="J47:J58" si="10">((H47-C47)/H47)*100</f>
        <v>47.748368129555949</v>
      </c>
      <c r="L47" s="182"/>
      <c r="M47" s="172"/>
    </row>
    <row r="48" spans="1:22" x14ac:dyDescent="0.25">
      <c r="A48" s="196"/>
      <c r="B48" s="203">
        <v>2009</v>
      </c>
      <c r="C48" s="178">
        <v>4241.54</v>
      </c>
      <c r="D48" s="179">
        <v>401.86046511627904</v>
      </c>
      <c r="E48" s="178">
        <v>743</v>
      </c>
      <c r="F48" s="179">
        <v>71</v>
      </c>
      <c r="G48" s="178">
        <v>1973</v>
      </c>
      <c r="H48" s="186">
        <f t="shared" si="8"/>
        <v>7430.4004651162786</v>
      </c>
      <c r="I48" s="169">
        <f t="shared" si="9"/>
        <v>57.083598924618983</v>
      </c>
      <c r="J48" s="170">
        <f t="shared" si="10"/>
        <v>42.916401075381017</v>
      </c>
      <c r="L48" s="182"/>
      <c r="M48" s="172"/>
    </row>
    <row r="49" spans="1:22" x14ac:dyDescent="0.25">
      <c r="A49" s="196"/>
      <c r="B49" s="203">
        <v>2010</v>
      </c>
      <c r="C49" s="178">
        <v>4617.75</v>
      </c>
      <c r="D49" s="179">
        <v>444.12514351320323</v>
      </c>
      <c r="E49" s="178">
        <v>740</v>
      </c>
      <c r="F49" s="179">
        <v>58</v>
      </c>
      <c r="G49" s="178">
        <v>1600</v>
      </c>
      <c r="H49" s="186">
        <f t="shared" si="8"/>
        <v>7459.8751435132035</v>
      </c>
      <c r="I49" s="169">
        <f t="shared" si="9"/>
        <v>61.901170075418797</v>
      </c>
      <c r="J49" s="170">
        <f t="shared" si="10"/>
        <v>38.09882992458121</v>
      </c>
      <c r="L49" s="182"/>
      <c r="M49" s="172"/>
    </row>
    <row r="50" spans="1:22" x14ac:dyDescent="0.25">
      <c r="A50" s="197"/>
      <c r="B50" s="203">
        <v>2011</v>
      </c>
      <c r="C50" s="185">
        <v>3915.4600000000005</v>
      </c>
      <c r="D50" s="186">
        <v>441</v>
      </c>
      <c r="E50" s="185">
        <v>711</v>
      </c>
      <c r="F50" s="186">
        <v>78</v>
      </c>
      <c r="G50" s="185">
        <v>1866</v>
      </c>
      <c r="H50" s="186">
        <f t="shared" si="8"/>
        <v>7011.4600000000009</v>
      </c>
      <c r="I50" s="169">
        <f t="shared" si="9"/>
        <v>55.843718711937321</v>
      </c>
      <c r="J50" s="170">
        <f t="shared" si="10"/>
        <v>44.156281288062686</v>
      </c>
      <c r="L50" s="182"/>
      <c r="M50" s="172"/>
    </row>
    <row r="51" spans="1:22" x14ac:dyDescent="0.25">
      <c r="A51" s="197"/>
      <c r="B51" s="203">
        <v>2012</v>
      </c>
      <c r="C51" s="185">
        <v>4204.62</v>
      </c>
      <c r="D51" s="186">
        <v>319.45054945054943</v>
      </c>
      <c r="E51" s="185">
        <v>797</v>
      </c>
      <c r="F51" s="186">
        <v>63</v>
      </c>
      <c r="G51" s="185">
        <v>1933</v>
      </c>
      <c r="H51" s="186">
        <f t="shared" si="8"/>
        <v>7317.0705494505492</v>
      </c>
      <c r="I51" s="198">
        <f t="shared" si="9"/>
        <v>57.46316058570369</v>
      </c>
      <c r="J51" s="199">
        <f t="shared" si="10"/>
        <v>42.536839414296317</v>
      </c>
      <c r="L51" s="182"/>
      <c r="M51" s="172"/>
      <c r="V51" s="182"/>
    </row>
    <row r="52" spans="1:22" x14ac:dyDescent="0.25">
      <c r="A52" s="197"/>
      <c r="B52" s="184">
        <v>2013</v>
      </c>
      <c r="C52" s="185">
        <v>4465.16</v>
      </c>
      <c r="D52" s="186">
        <v>408.37777777777779</v>
      </c>
      <c r="E52" s="185">
        <v>844</v>
      </c>
      <c r="F52" s="186">
        <v>86</v>
      </c>
      <c r="G52" s="185">
        <v>1885</v>
      </c>
      <c r="H52" s="186">
        <f t="shared" si="8"/>
        <v>7688.5377777777776</v>
      </c>
      <c r="I52" s="187">
        <f t="shared" si="9"/>
        <v>58.075542177937599</v>
      </c>
      <c r="J52" s="188">
        <f t="shared" si="10"/>
        <v>41.924457822062394</v>
      </c>
      <c r="L52" s="182"/>
      <c r="M52" s="172"/>
    </row>
    <row r="53" spans="1:22" x14ac:dyDescent="0.25">
      <c r="A53" s="197"/>
      <c r="B53" s="184">
        <v>2014</v>
      </c>
      <c r="C53" s="185">
        <v>4441.5</v>
      </c>
      <c r="D53" s="186">
        <v>198.93871297242083</v>
      </c>
      <c r="E53" s="185">
        <v>641</v>
      </c>
      <c r="F53" s="186">
        <v>98</v>
      </c>
      <c r="G53" s="185">
        <v>1928</v>
      </c>
      <c r="H53" s="186">
        <f t="shared" si="8"/>
        <v>7307.4387129724209</v>
      </c>
      <c r="I53" s="187">
        <f t="shared" si="9"/>
        <v>60.78053028505451</v>
      </c>
      <c r="J53" s="188">
        <f t="shared" si="10"/>
        <v>39.21946971494549</v>
      </c>
      <c r="L53" s="182"/>
      <c r="M53" s="172"/>
    </row>
    <row r="54" spans="1:22" x14ac:dyDescent="0.25">
      <c r="A54" s="197"/>
      <c r="B54" s="184">
        <v>2015</v>
      </c>
      <c r="C54" s="185">
        <v>4194.2348480459859</v>
      </c>
      <c r="D54" s="186">
        <v>202.81690140845072</v>
      </c>
      <c r="E54" s="185">
        <v>699</v>
      </c>
      <c r="F54" s="186">
        <v>85</v>
      </c>
      <c r="G54" s="185">
        <v>2228</v>
      </c>
      <c r="H54" s="186">
        <f t="shared" si="8"/>
        <v>7409.0517494544365</v>
      </c>
      <c r="I54" s="187">
        <f t="shared" si="9"/>
        <v>56.609603899106617</v>
      </c>
      <c r="J54" s="188">
        <f t="shared" si="10"/>
        <v>43.390396100893383</v>
      </c>
      <c r="L54" s="182"/>
      <c r="M54" s="172"/>
    </row>
    <row r="55" spans="1:22" x14ac:dyDescent="0.25">
      <c r="A55" s="197"/>
      <c r="B55" s="184">
        <v>2016</v>
      </c>
      <c r="C55" s="185">
        <v>4541.361592677953</v>
      </c>
      <c r="D55" s="186">
        <v>272.46153846153845</v>
      </c>
      <c r="E55" s="185">
        <v>831</v>
      </c>
      <c r="F55" s="186">
        <v>75</v>
      </c>
      <c r="G55" s="185">
        <v>2248</v>
      </c>
      <c r="H55" s="186">
        <f t="shared" si="8"/>
        <v>7967.8231311394911</v>
      </c>
      <c r="I55" s="187">
        <f t="shared" si="9"/>
        <v>56.996265076838945</v>
      </c>
      <c r="J55" s="188">
        <f t="shared" si="10"/>
        <v>43.003734923161055</v>
      </c>
      <c r="L55" s="182"/>
      <c r="M55" s="172"/>
    </row>
    <row r="56" spans="1:22" x14ac:dyDescent="0.25">
      <c r="A56" s="197"/>
      <c r="B56" s="184">
        <v>2017</v>
      </c>
      <c r="C56" s="185">
        <v>4417.5448218840538</v>
      </c>
      <c r="D56" s="186">
        <v>300.18461538461543</v>
      </c>
      <c r="E56" s="185">
        <v>819</v>
      </c>
      <c r="F56" s="186">
        <v>60</v>
      </c>
      <c r="G56" s="185">
        <v>2039</v>
      </c>
      <c r="H56" s="186">
        <f t="shared" si="8"/>
        <v>7635.7294372686692</v>
      </c>
      <c r="I56" s="187">
        <f t="shared" si="9"/>
        <v>57.853605974077404</v>
      </c>
      <c r="J56" s="188">
        <f t="shared" si="10"/>
        <v>42.146394025922596</v>
      </c>
      <c r="L56" s="182"/>
      <c r="M56" s="172"/>
    </row>
    <row r="57" spans="1:22" x14ac:dyDescent="0.25">
      <c r="A57" s="197"/>
      <c r="B57" s="184">
        <v>2018</v>
      </c>
      <c r="C57" s="185">
        <v>4497.192198130514</v>
      </c>
      <c r="D57" s="186">
        <v>334.32692307692304</v>
      </c>
      <c r="E57" s="185">
        <v>971</v>
      </c>
      <c r="F57" s="186">
        <v>56</v>
      </c>
      <c r="G57" s="185">
        <v>2637</v>
      </c>
      <c r="H57" s="186">
        <f t="shared" si="8"/>
        <v>8495.5191212074369</v>
      </c>
      <c r="I57" s="187">
        <f t="shared" si="9"/>
        <v>52.936049392251206</v>
      </c>
      <c r="J57" s="188">
        <f t="shared" si="10"/>
        <v>47.063950607748801</v>
      </c>
      <c r="L57" s="182"/>
      <c r="M57" s="172"/>
    </row>
    <row r="58" spans="1:22" ht="15.75" thickBot="1" x14ac:dyDescent="0.3">
      <c r="A58" s="197"/>
      <c r="B58" s="189">
        <v>2019</v>
      </c>
      <c r="C58" s="185">
        <v>4905.3326163095344</v>
      </c>
      <c r="D58" s="186">
        <v>355.09677419354841</v>
      </c>
      <c r="E58" s="185">
        <v>1020</v>
      </c>
      <c r="F58" s="186">
        <v>74</v>
      </c>
      <c r="G58" s="185">
        <v>2655</v>
      </c>
      <c r="H58" s="186">
        <f t="shared" si="8"/>
        <v>9009.4293905030827</v>
      </c>
      <c r="I58" s="187">
        <f t="shared" si="9"/>
        <v>54.446651432556735</v>
      </c>
      <c r="J58" s="188">
        <f t="shared" si="10"/>
        <v>45.553348567443265</v>
      </c>
      <c r="L58" s="182"/>
      <c r="M58" s="172"/>
    </row>
    <row r="59" spans="1:22" ht="15.75" thickBot="1" x14ac:dyDescent="0.3">
      <c r="A59" s="204"/>
      <c r="B59" s="205" t="s">
        <v>100</v>
      </c>
      <c r="C59" s="206">
        <f>C58/C41</f>
        <v>1.0498124411587462</v>
      </c>
      <c r="D59" s="206">
        <f t="shared" ref="D59:H59" si="11">D58/D41</f>
        <v>1.1680814940577251</v>
      </c>
      <c r="E59" s="206">
        <f t="shared" si="11"/>
        <v>1.0896605980913228</v>
      </c>
      <c r="F59" s="206">
        <f t="shared" si="11"/>
        <v>1.8974358974358974</v>
      </c>
      <c r="G59" s="206">
        <f t="shared" si="11"/>
        <v>2.2198996655518393</v>
      </c>
      <c r="H59" s="206">
        <f t="shared" si="11"/>
        <v>1.2604741091796932</v>
      </c>
      <c r="I59" s="207"/>
      <c r="J59" s="208"/>
      <c r="L59" s="182"/>
    </row>
    <row r="60" spans="1:22" ht="15.75" thickTop="1" x14ac:dyDescent="0.25"/>
    <row r="61" spans="1:22" x14ac:dyDescent="0.25">
      <c r="B61" s="160"/>
      <c r="D61" s="209"/>
      <c r="E61" s="209"/>
      <c r="F61" s="210"/>
      <c r="G61" s="209"/>
      <c r="H61" s="210"/>
    </row>
    <row r="62" spans="1:22" x14ac:dyDescent="0.25">
      <c r="B62" s="160"/>
      <c r="D62" s="209"/>
      <c r="E62" s="209"/>
      <c r="F62" s="210"/>
      <c r="G62" s="209"/>
      <c r="H62" s="210"/>
    </row>
    <row r="63" spans="1:22" x14ac:dyDescent="0.25">
      <c r="B63" s="160"/>
      <c r="D63" s="209"/>
      <c r="E63" s="209"/>
      <c r="F63" s="210"/>
      <c r="G63" s="209"/>
      <c r="H63" s="209"/>
    </row>
    <row r="64" spans="1:22" x14ac:dyDescent="0.25">
      <c r="B64" s="160"/>
      <c r="D64" s="209"/>
      <c r="E64" s="209"/>
      <c r="F64" s="209"/>
      <c r="G64" s="209"/>
      <c r="H64" s="209"/>
    </row>
    <row r="65" spans="2:8" x14ac:dyDescent="0.25">
      <c r="B65" s="160"/>
      <c r="D65" s="209"/>
      <c r="E65" s="209"/>
      <c r="F65" s="210"/>
      <c r="G65" s="209"/>
      <c r="H65" s="210"/>
    </row>
    <row r="66" spans="2:8" x14ac:dyDescent="0.25">
      <c r="B66" s="160"/>
      <c r="D66" s="209"/>
      <c r="E66" s="209"/>
      <c r="F66" s="210"/>
      <c r="G66" s="209"/>
      <c r="H66" s="210"/>
    </row>
    <row r="67" spans="2:8" x14ac:dyDescent="0.25">
      <c r="B67" s="160"/>
      <c r="D67" s="209"/>
      <c r="E67" s="209"/>
      <c r="F67" s="210"/>
      <c r="G67" s="209"/>
      <c r="H67" s="210"/>
    </row>
    <row r="68" spans="2:8" x14ac:dyDescent="0.25">
      <c r="B68" s="160"/>
      <c r="D68" s="209"/>
      <c r="E68" s="209"/>
      <c r="F68" s="210"/>
      <c r="G68" s="209"/>
      <c r="H68" s="210"/>
    </row>
    <row r="69" spans="2:8" x14ac:dyDescent="0.25">
      <c r="B69" s="160"/>
      <c r="D69" s="209"/>
      <c r="E69" s="209"/>
      <c r="F69" s="210"/>
      <c r="G69" s="209"/>
      <c r="H69" s="209"/>
    </row>
    <row r="70" spans="2:8" x14ac:dyDescent="0.25">
      <c r="B70" s="160"/>
      <c r="D70" s="209"/>
      <c r="E70" s="209"/>
      <c r="F70" s="209"/>
      <c r="G70" s="209"/>
      <c r="H70" s="209"/>
    </row>
    <row r="71" spans="2:8" x14ac:dyDescent="0.25">
      <c r="B71" s="160"/>
      <c r="D71" s="209"/>
      <c r="E71" s="209"/>
      <c r="F71" s="210"/>
      <c r="G71" s="209"/>
      <c r="H71" s="210"/>
    </row>
    <row r="72" spans="2:8" x14ac:dyDescent="0.25">
      <c r="B72" s="160"/>
      <c r="D72" s="209"/>
      <c r="E72" s="209"/>
      <c r="F72" s="210"/>
      <c r="G72" s="209"/>
      <c r="H72" s="210"/>
    </row>
    <row r="73" spans="2:8" x14ac:dyDescent="0.25">
      <c r="B73" s="160"/>
      <c r="D73" s="209"/>
      <c r="E73" s="209"/>
      <c r="F73" s="210"/>
      <c r="G73" s="209"/>
      <c r="H73" s="210"/>
    </row>
    <row r="74" spans="2:8" x14ac:dyDescent="0.25">
      <c r="B74" s="160"/>
      <c r="D74" s="209"/>
      <c r="E74" s="209"/>
      <c r="F74" s="210"/>
      <c r="G74" s="209"/>
      <c r="H74" s="210"/>
    </row>
    <row r="75" spans="2:8" x14ac:dyDescent="0.25">
      <c r="B75" s="160"/>
      <c r="D75" s="209"/>
      <c r="E75" s="209"/>
      <c r="F75" s="210"/>
      <c r="G75" s="209"/>
      <c r="H75" s="209"/>
    </row>
    <row r="76" spans="2:8" x14ac:dyDescent="0.25">
      <c r="B76" s="160"/>
      <c r="D76" s="209"/>
      <c r="E76" s="209"/>
      <c r="F76" s="209"/>
      <c r="G76" s="209"/>
      <c r="H76" s="209"/>
    </row>
    <row r="77" spans="2:8" x14ac:dyDescent="0.25">
      <c r="B77" s="160"/>
      <c r="D77" s="209"/>
      <c r="E77" s="209"/>
      <c r="F77" s="210"/>
      <c r="G77" s="209"/>
      <c r="H77" s="210"/>
    </row>
    <row r="78" spans="2:8" x14ac:dyDescent="0.25">
      <c r="B78" s="160"/>
      <c r="D78" s="209"/>
      <c r="E78" s="209"/>
      <c r="F78" s="210"/>
      <c r="G78" s="209"/>
      <c r="H78" s="210"/>
    </row>
    <row r="87" spans="2:10" x14ac:dyDescent="0.25">
      <c r="B87" s="182"/>
      <c r="C87" s="171"/>
      <c r="D87" s="171"/>
      <c r="E87" s="171"/>
      <c r="F87" s="171"/>
      <c r="G87" s="171"/>
      <c r="H87" s="171"/>
      <c r="I87" s="171"/>
      <c r="J87" s="171"/>
    </row>
    <row r="88" spans="2:10" x14ac:dyDescent="0.25">
      <c r="B88" s="182"/>
      <c r="C88" s="171"/>
      <c r="D88" s="171"/>
      <c r="E88" s="171"/>
      <c r="F88" s="171"/>
      <c r="G88" s="171"/>
      <c r="H88" s="171"/>
      <c r="I88" s="171"/>
      <c r="J88" s="171"/>
    </row>
    <row r="89" spans="2:10" x14ac:dyDescent="0.25">
      <c r="B89" s="182"/>
      <c r="C89" s="171"/>
      <c r="D89" s="171"/>
      <c r="E89" s="171"/>
      <c r="F89" s="171"/>
      <c r="G89" s="171"/>
      <c r="H89" s="171"/>
      <c r="I89" s="171"/>
      <c r="J89" s="171"/>
    </row>
    <row r="90" spans="2:10" x14ac:dyDescent="0.25">
      <c r="B90" s="182"/>
    </row>
    <row r="91" spans="2:10" x14ac:dyDescent="0.25">
      <c r="B91" s="182"/>
    </row>
    <row r="92" spans="2:10" x14ac:dyDescent="0.25">
      <c r="B92" s="182"/>
    </row>
    <row r="93" spans="2:10" x14ac:dyDescent="0.25">
      <c r="B93" s="182"/>
    </row>
    <row r="94" spans="2:10" x14ac:dyDescent="0.25">
      <c r="B94" s="182"/>
    </row>
  </sheetData>
  <mergeCells count="4">
    <mergeCell ref="A1:J1"/>
    <mergeCell ref="A3:A21"/>
    <mergeCell ref="A22:A40"/>
    <mergeCell ref="A41:A59"/>
  </mergeCells>
  <pageMargins left="0.70866141732283472" right="0.70866141732283472" top="0.74803149606299213" bottom="0.74803149606299213" header="0.31496062992125984" footer="0.31496062992125984"/>
  <pageSetup paperSize="9" scale="55" orientation="landscape" r:id="rId1"/>
  <headerFooter>
    <oddHeader>&amp;C&amp;"Calibri,Regular"&amp;13SRAD Report No.2030 Transport Statistics Trafford 2018</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5394C-A509-4E51-A5B0-8104EF2DAB75}">
  <sheetPr>
    <pageSetUpPr fitToPage="1"/>
  </sheetPr>
  <dimension ref="J1:K1"/>
  <sheetViews>
    <sheetView zoomScale="75" zoomScaleNormal="75" zoomScalePageLayoutView="75" workbookViewId="0">
      <selection activeCell="W16" sqref="W16"/>
    </sheetView>
  </sheetViews>
  <sheetFormatPr defaultRowHeight="12.75" x14ac:dyDescent="0.2"/>
  <cols>
    <col min="1" max="8" width="9.140625" style="7"/>
    <col min="9" max="9" width="9" style="7" customWidth="1"/>
    <col min="10" max="11" width="9.140625" style="7" hidden="1" customWidth="1"/>
    <col min="12" max="16" width="9.140625" style="7"/>
    <col min="17" max="17" width="4.28515625" style="7" customWidth="1"/>
    <col min="18" max="16384" width="9.140625" style="7"/>
  </cols>
  <sheetData/>
  <pageMargins left="0.70866141732283472" right="0.70866141732283472" top="0.74803149606299213" bottom="0.74803149606299213" header="0.31496062992125984" footer="0.31496062992125984"/>
  <pageSetup paperSize="9" scale="69" orientation="portrait" r:id="rId1"/>
  <headerFooter>
    <oddHeader>&amp;C&amp;"Calibri,Regular"&amp;13SRAD Report No.2030 Transport Statistics Trafford 2018</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849E3-8FDE-4DBC-9928-69D46048100F}">
  <sheetPr>
    <pageSetUpPr fitToPage="1"/>
  </sheetPr>
  <dimension ref="A1:Q23"/>
  <sheetViews>
    <sheetView zoomScale="90" zoomScaleNormal="90" zoomScalePageLayoutView="75" workbookViewId="0">
      <selection activeCell="W16" sqref="W16"/>
    </sheetView>
  </sheetViews>
  <sheetFormatPr defaultRowHeight="15" x14ac:dyDescent="0.25"/>
  <cols>
    <col min="1" max="1" width="7.140625" style="46" customWidth="1"/>
    <col min="2" max="2" width="39.28515625" style="11" bestFit="1" customWidth="1"/>
    <col min="3" max="4" width="6.42578125" style="11" customWidth="1"/>
    <col min="5" max="5" width="6.7109375" style="11" customWidth="1"/>
    <col min="6" max="6" width="8" style="11" customWidth="1"/>
    <col min="7" max="7" width="9" style="11" customWidth="1"/>
    <col min="8" max="8" width="12.7109375" style="11" bestFit="1" customWidth="1"/>
    <col min="9" max="10" width="10.28515625" style="11" customWidth="1"/>
    <col min="11" max="11" width="10" style="11" customWidth="1"/>
    <col min="12" max="12" width="8.28515625" style="11" customWidth="1"/>
    <col min="13" max="13" width="7.85546875" style="11" bestFit="1" customWidth="1"/>
    <col min="14" max="14" width="12" style="11" customWidth="1"/>
    <col min="15" max="16384" width="9.140625" style="11"/>
  </cols>
  <sheetData>
    <row r="1" spans="1:15" ht="15.75" thickTop="1" x14ac:dyDescent="0.25">
      <c r="A1" s="8" t="s">
        <v>6</v>
      </c>
      <c r="B1" s="9"/>
      <c r="C1" s="9"/>
      <c r="D1" s="9"/>
      <c r="E1" s="9"/>
      <c r="F1" s="9"/>
      <c r="G1" s="9"/>
      <c r="H1" s="9"/>
      <c r="I1" s="9"/>
      <c r="J1" s="9"/>
      <c r="K1" s="9"/>
      <c r="L1" s="9"/>
      <c r="M1" s="9"/>
      <c r="N1" s="10"/>
    </row>
    <row r="2" spans="1:15" ht="45" x14ac:dyDescent="0.25">
      <c r="A2" s="12" t="s">
        <v>7</v>
      </c>
      <c r="B2" s="13" t="s">
        <v>8</v>
      </c>
      <c r="C2" s="14" t="s">
        <v>9</v>
      </c>
      <c r="D2" s="14" t="s">
        <v>10</v>
      </c>
      <c r="E2" s="14" t="s">
        <v>11</v>
      </c>
      <c r="F2" s="14" t="s">
        <v>12</v>
      </c>
      <c r="G2" s="15" t="s">
        <v>13</v>
      </c>
      <c r="H2" s="15" t="s">
        <v>14</v>
      </c>
      <c r="I2" s="15" t="s">
        <v>15</v>
      </c>
      <c r="J2" s="15" t="s">
        <v>16</v>
      </c>
      <c r="K2" s="15" t="s">
        <v>17</v>
      </c>
      <c r="L2" s="15" t="s">
        <v>18</v>
      </c>
      <c r="M2" s="15" t="s">
        <v>19</v>
      </c>
      <c r="N2" s="16" t="s">
        <v>20</v>
      </c>
    </row>
    <row r="3" spans="1:15" x14ac:dyDescent="0.25">
      <c r="A3" s="12">
        <v>85901</v>
      </c>
      <c r="B3" s="13" t="s">
        <v>21</v>
      </c>
      <c r="C3" s="14"/>
      <c r="D3" s="14"/>
      <c r="E3" s="14"/>
      <c r="F3" s="14"/>
      <c r="G3" s="15"/>
      <c r="H3" s="15"/>
      <c r="I3" s="15"/>
      <c r="J3" s="17">
        <v>4</v>
      </c>
      <c r="K3" s="15"/>
      <c r="L3" s="13">
        <v>58</v>
      </c>
      <c r="M3" s="15"/>
      <c r="N3" s="18">
        <f>SUM(I3:M3)</f>
        <v>62</v>
      </c>
    </row>
    <row r="4" spans="1:15" x14ac:dyDescent="0.25">
      <c r="A4" s="12">
        <v>85902</v>
      </c>
      <c r="B4" s="13" t="s">
        <v>22</v>
      </c>
      <c r="C4" s="17">
        <v>557</v>
      </c>
      <c r="D4" s="17">
        <v>65</v>
      </c>
      <c r="E4" s="17">
        <v>29</v>
      </c>
      <c r="F4" s="17">
        <v>39</v>
      </c>
      <c r="G4" s="17">
        <v>4</v>
      </c>
      <c r="H4" s="19">
        <v>1.2850581636546148</v>
      </c>
      <c r="I4" s="17">
        <v>715.77739715562041</v>
      </c>
      <c r="J4" s="17">
        <v>45</v>
      </c>
      <c r="K4" s="17">
        <v>577</v>
      </c>
      <c r="L4" s="13">
        <v>247</v>
      </c>
      <c r="M4" s="13"/>
      <c r="N4" s="18">
        <f t="shared" ref="N4:N17" si="0">SUM(I4:M4)</f>
        <v>1584.7773971556203</v>
      </c>
    </row>
    <row r="5" spans="1:15" x14ac:dyDescent="0.25">
      <c r="A5" s="12">
        <v>85903</v>
      </c>
      <c r="B5" s="13" t="s">
        <v>23</v>
      </c>
      <c r="C5" s="17">
        <v>273</v>
      </c>
      <c r="D5" s="17">
        <v>18</v>
      </c>
      <c r="E5" s="17">
        <v>2</v>
      </c>
      <c r="F5" s="17">
        <v>1</v>
      </c>
      <c r="G5" s="17">
        <v>0</v>
      </c>
      <c r="H5" s="19">
        <v>1.2850581636546148</v>
      </c>
      <c r="I5" s="17">
        <v>350.82087867770986</v>
      </c>
      <c r="J5" s="17">
        <v>30</v>
      </c>
      <c r="K5" s="17">
        <v>13.34</v>
      </c>
      <c r="L5" s="13">
        <v>401</v>
      </c>
      <c r="M5" s="13"/>
      <c r="N5" s="18">
        <f t="shared" si="0"/>
        <v>795.16087867770989</v>
      </c>
    </row>
    <row r="6" spans="1:15" x14ac:dyDescent="0.25">
      <c r="A6" s="12">
        <v>85904</v>
      </c>
      <c r="B6" s="13" t="s">
        <v>24</v>
      </c>
      <c r="C6" s="17">
        <v>574</v>
      </c>
      <c r="D6" s="17">
        <v>41</v>
      </c>
      <c r="E6" s="17">
        <v>14</v>
      </c>
      <c r="F6" s="17">
        <v>2</v>
      </c>
      <c r="G6" s="17">
        <v>1</v>
      </c>
      <c r="H6" s="19">
        <v>1.2850581636546148</v>
      </c>
      <c r="I6" s="17">
        <v>737.62338593774894</v>
      </c>
      <c r="J6" s="17">
        <v>18</v>
      </c>
      <c r="K6" s="17">
        <v>26.68</v>
      </c>
      <c r="L6" s="13">
        <v>729</v>
      </c>
      <c r="M6" s="13"/>
      <c r="N6" s="18">
        <f t="shared" si="0"/>
        <v>1511.3033859377488</v>
      </c>
    </row>
    <row r="7" spans="1:15" x14ac:dyDescent="0.25">
      <c r="A7" s="12">
        <v>85905</v>
      </c>
      <c r="B7" s="13" t="s">
        <v>25</v>
      </c>
      <c r="C7" s="17">
        <v>265</v>
      </c>
      <c r="D7" s="17">
        <v>11</v>
      </c>
      <c r="E7" s="17">
        <v>2</v>
      </c>
      <c r="F7" s="17">
        <v>0</v>
      </c>
      <c r="G7" s="17">
        <v>0</v>
      </c>
      <c r="H7" s="19">
        <v>1.2850581636546148</v>
      </c>
      <c r="I7" s="17">
        <v>340.54041336847291</v>
      </c>
      <c r="J7" s="17">
        <v>13</v>
      </c>
      <c r="K7" s="17">
        <v>0</v>
      </c>
      <c r="L7" s="13">
        <v>352</v>
      </c>
      <c r="M7" s="13"/>
      <c r="N7" s="18">
        <f t="shared" si="0"/>
        <v>705.54041336847285</v>
      </c>
    </row>
    <row r="8" spans="1:15" x14ac:dyDescent="0.25">
      <c r="A8" s="12">
        <v>85906</v>
      </c>
      <c r="B8" s="13" t="s">
        <v>26</v>
      </c>
      <c r="C8" s="17">
        <v>828</v>
      </c>
      <c r="D8" s="17">
        <v>56</v>
      </c>
      <c r="E8" s="17">
        <v>17</v>
      </c>
      <c r="F8" s="17">
        <v>11</v>
      </c>
      <c r="G8" s="17">
        <v>3</v>
      </c>
      <c r="H8" s="20">
        <v>1.2920673076923077</v>
      </c>
      <c r="I8" s="17">
        <v>1069.8317307692307</v>
      </c>
      <c r="J8" s="17">
        <v>17</v>
      </c>
      <c r="K8" s="17">
        <v>90</v>
      </c>
      <c r="L8" s="13">
        <v>257</v>
      </c>
      <c r="M8" s="13"/>
      <c r="N8" s="18">
        <f t="shared" si="0"/>
        <v>1433.8317307692307</v>
      </c>
    </row>
    <row r="9" spans="1:15" x14ac:dyDescent="0.25">
      <c r="A9" s="12">
        <v>85907</v>
      </c>
      <c r="B9" s="13" t="s">
        <v>27</v>
      </c>
      <c r="C9" s="17"/>
      <c r="D9" s="17"/>
      <c r="E9" s="17"/>
      <c r="F9" s="17"/>
      <c r="G9" s="17"/>
      <c r="H9" s="20"/>
      <c r="I9" s="17"/>
      <c r="J9" s="17">
        <v>2</v>
      </c>
      <c r="K9" s="17"/>
      <c r="L9" s="13">
        <v>61</v>
      </c>
      <c r="M9" s="13"/>
      <c r="N9" s="18">
        <f t="shared" si="0"/>
        <v>63</v>
      </c>
    </row>
    <row r="10" spans="1:15" x14ac:dyDescent="0.25">
      <c r="A10" s="12">
        <v>85908</v>
      </c>
      <c r="B10" s="13" t="s">
        <v>28</v>
      </c>
      <c r="C10" s="17">
        <v>392</v>
      </c>
      <c r="D10" s="17">
        <v>35</v>
      </c>
      <c r="E10" s="17">
        <v>7</v>
      </c>
      <c r="F10" s="17">
        <v>4</v>
      </c>
      <c r="G10" s="17">
        <v>1</v>
      </c>
      <c r="H10" s="19">
        <v>1.2850581636546148</v>
      </c>
      <c r="I10" s="17">
        <v>503.74280015260899</v>
      </c>
      <c r="J10" s="17">
        <v>6</v>
      </c>
      <c r="K10" s="17">
        <v>53.36</v>
      </c>
      <c r="L10" s="13">
        <v>293</v>
      </c>
      <c r="M10" s="13"/>
      <c r="N10" s="18">
        <f t="shared" si="0"/>
        <v>856.10280015260901</v>
      </c>
    </row>
    <row r="11" spans="1:15" x14ac:dyDescent="0.25">
      <c r="A11" s="12">
        <v>85909</v>
      </c>
      <c r="B11" s="13" t="s">
        <v>29</v>
      </c>
      <c r="C11" s="17">
        <v>185</v>
      </c>
      <c r="D11" s="17">
        <v>16</v>
      </c>
      <c r="E11" s="17">
        <v>1</v>
      </c>
      <c r="F11" s="17">
        <v>0</v>
      </c>
      <c r="G11" s="17">
        <v>0</v>
      </c>
      <c r="H11" s="19">
        <v>1.2850581636546148</v>
      </c>
      <c r="I11" s="17">
        <v>237.73576027610375</v>
      </c>
      <c r="J11" s="17">
        <v>3</v>
      </c>
      <c r="K11" s="17">
        <v>0</v>
      </c>
      <c r="L11" s="13">
        <v>122</v>
      </c>
      <c r="M11" s="13"/>
      <c r="N11" s="18">
        <f t="shared" si="0"/>
        <v>362.73576027610375</v>
      </c>
    </row>
    <row r="12" spans="1:15" x14ac:dyDescent="0.25">
      <c r="A12" s="12">
        <v>85910</v>
      </c>
      <c r="B12" s="13" t="s">
        <v>30</v>
      </c>
      <c r="C12" s="17">
        <v>598</v>
      </c>
      <c r="D12" s="17">
        <v>31</v>
      </c>
      <c r="E12" s="17">
        <v>8</v>
      </c>
      <c r="F12" s="17">
        <v>1</v>
      </c>
      <c r="G12" s="17">
        <v>4</v>
      </c>
      <c r="H12" s="19">
        <v>1.2850581636546148</v>
      </c>
      <c r="I12" s="17">
        <v>768.4647818654596</v>
      </c>
      <c r="J12" s="17">
        <v>2</v>
      </c>
      <c r="K12" s="17">
        <v>13.34</v>
      </c>
      <c r="L12" s="13">
        <v>81</v>
      </c>
      <c r="M12" s="13"/>
      <c r="N12" s="18">
        <f t="shared" si="0"/>
        <v>864.80478186545963</v>
      </c>
    </row>
    <row r="13" spans="1:15" x14ac:dyDescent="0.25">
      <c r="A13" s="12">
        <v>85911</v>
      </c>
      <c r="B13" s="13" t="s">
        <v>31</v>
      </c>
      <c r="C13" s="17"/>
      <c r="D13" s="17"/>
      <c r="E13" s="17"/>
      <c r="F13" s="17"/>
      <c r="G13" s="17"/>
      <c r="H13" s="20"/>
      <c r="I13" s="17"/>
      <c r="J13" s="17">
        <v>0</v>
      </c>
      <c r="K13" s="17"/>
      <c r="L13" s="13">
        <v>77</v>
      </c>
      <c r="M13" s="13"/>
      <c r="N13" s="18">
        <f t="shared" si="0"/>
        <v>77</v>
      </c>
    </row>
    <row r="14" spans="1:15" x14ac:dyDescent="0.25">
      <c r="A14" s="12">
        <v>85912</v>
      </c>
      <c r="B14" s="13" t="s">
        <v>32</v>
      </c>
      <c r="C14" s="17">
        <v>265</v>
      </c>
      <c r="D14" s="17">
        <v>12</v>
      </c>
      <c r="E14" s="17">
        <v>3</v>
      </c>
      <c r="F14" s="17">
        <v>2</v>
      </c>
      <c r="G14" s="17">
        <v>2</v>
      </c>
      <c r="H14" s="20">
        <v>1.263157894736842</v>
      </c>
      <c r="I14" s="17">
        <v>334.73684210526312</v>
      </c>
      <c r="J14" s="17">
        <v>1</v>
      </c>
      <c r="K14" s="17">
        <v>26.68</v>
      </c>
      <c r="L14" s="13">
        <v>56</v>
      </c>
      <c r="M14" s="13"/>
      <c r="N14" s="18">
        <f t="shared" si="0"/>
        <v>418.41684210526313</v>
      </c>
    </row>
    <row r="15" spans="1:15" x14ac:dyDescent="0.25">
      <c r="A15" s="12">
        <v>85913</v>
      </c>
      <c r="B15" s="13" t="s">
        <v>33</v>
      </c>
      <c r="C15" s="17"/>
      <c r="D15" s="17"/>
      <c r="E15" s="17"/>
      <c r="F15" s="17"/>
      <c r="G15" s="17"/>
      <c r="H15" s="20"/>
      <c r="I15" s="17"/>
      <c r="J15" s="17"/>
      <c r="K15" s="17"/>
      <c r="L15" s="13" t="s">
        <v>34</v>
      </c>
      <c r="M15" s="21">
        <v>1994</v>
      </c>
      <c r="N15" s="18">
        <f>SUM(I15:M15)</f>
        <v>1994</v>
      </c>
      <c r="O15" s="22"/>
    </row>
    <row r="16" spans="1:15" x14ac:dyDescent="0.25">
      <c r="A16" s="12">
        <v>85920</v>
      </c>
      <c r="B16" s="13" t="s">
        <v>35</v>
      </c>
      <c r="C16" s="17"/>
      <c r="D16" s="17"/>
      <c r="E16" s="17"/>
      <c r="F16" s="17"/>
      <c r="G16" s="17"/>
      <c r="H16" s="20"/>
      <c r="I16" s="17"/>
      <c r="J16" s="17">
        <v>5</v>
      </c>
      <c r="K16" s="17"/>
      <c r="L16" s="13">
        <v>124</v>
      </c>
      <c r="M16" s="21"/>
      <c r="N16" s="18">
        <f>SUM(I16:M16)</f>
        <v>129</v>
      </c>
      <c r="O16" s="22"/>
    </row>
    <row r="17" spans="1:17" x14ac:dyDescent="0.25">
      <c r="A17" s="12">
        <v>85924</v>
      </c>
      <c r="B17" s="13" t="s">
        <v>36</v>
      </c>
      <c r="C17" s="17"/>
      <c r="D17" s="17"/>
      <c r="E17" s="17"/>
      <c r="F17" s="17"/>
      <c r="G17" s="17"/>
      <c r="H17" s="20"/>
      <c r="I17" s="17"/>
      <c r="J17" s="17">
        <v>1</v>
      </c>
      <c r="K17" s="17"/>
      <c r="L17" s="13">
        <v>13</v>
      </c>
      <c r="M17" s="21"/>
      <c r="N17" s="18">
        <f t="shared" si="0"/>
        <v>14</v>
      </c>
      <c r="O17" s="22"/>
    </row>
    <row r="18" spans="1:17" x14ac:dyDescent="0.25">
      <c r="A18" s="12"/>
      <c r="B18" s="23" t="s">
        <v>37</v>
      </c>
      <c r="C18" s="24">
        <f>SUM(C3:C17)</f>
        <v>3937</v>
      </c>
      <c r="D18" s="24">
        <f t="shared" ref="D18:M18" si="1">SUM(D3:D17)</f>
        <v>285</v>
      </c>
      <c r="E18" s="24">
        <f t="shared" si="1"/>
        <v>83</v>
      </c>
      <c r="F18" s="24">
        <f t="shared" si="1"/>
        <v>60</v>
      </c>
      <c r="G18" s="24">
        <f t="shared" si="1"/>
        <v>15</v>
      </c>
      <c r="H18" s="24"/>
      <c r="I18" s="24">
        <f t="shared" si="1"/>
        <v>5059.2739903082183</v>
      </c>
      <c r="J18" s="24">
        <f t="shared" si="1"/>
        <v>147</v>
      </c>
      <c r="K18" s="24">
        <f t="shared" si="1"/>
        <v>800.4</v>
      </c>
      <c r="L18" s="24">
        <f t="shared" si="1"/>
        <v>2871</v>
      </c>
      <c r="M18" s="24">
        <f t="shared" si="1"/>
        <v>1994</v>
      </c>
      <c r="N18" s="25">
        <f>SUM(I18:M18)</f>
        <v>10871.673990308218</v>
      </c>
      <c r="O18" s="22"/>
    </row>
    <row r="19" spans="1:17" ht="16.5" customHeight="1" thickBot="1" x14ac:dyDescent="0.3">
      <c r="A19" s="26"/>
      <c r="B19" s="27"/>
      <c r="C19" s="28"/>
      <c r="D19" s="28"/>
      <c r="E19" s="29" t="s">
        <v>38</v>
      </c>
      <c r="F19" s="30"/>
      <c r="G19" s="31"/>
      <c r="H19" s="32">
        <f>'[1]Altrincham Summary'!$J$19</f>
        <v>1.2850581636546148</v>
      </c>
      <c r="I19" s="33">
        <f t="shared" ref="I19:M19" si="2">(I18/$N$18)</f>
        <v>0.46536292339325247</v>
      </c>
      <c r="J19" s="33">
        <f t="shared" si="2"/>
        <v>1.3521376756794422E-2</v>
      </c>
      <c r="K19" s="33">
        <f t="shared" si="2"/>
        <v>7.3622516708423499E-2</v>
      </c>
      <c r="L19" s="33">
        <f t="shared" si="2"/>
        <v>0.26408076645412776</v>
      </c>
      <c r="M19" s="33">
        <f t="shared" si="2"/>
        <v>0.18341241668740188</v>
      </c>
      <c r="N19" s="34">
        <v>1</v>
      </c>
      <c r="P19" s="35"/>
    </row>
    <row r="20" spans="1:17" s="37" customFormat="1" ht="16.5" thickTop="1" x14ac:dyDescent="0.25">
      <c r="A20" s="36" t="s">
        <v>39</v>
      </c>
      <c r="E20" s="38"/>
      <c r="F20" s="38"/>
      <c r="G20" s="38"/>
      <c r="H20" s="39"/>
      <c r="I20" s="39"/>
      <c r="J20" s="40"/>
      <c r="K20" s="41"/>
      <c r="L20" s="41"/>
      <c r="M20" s="41"/>
      <c r="N20" s="41"/>
      <c r="O20" s="41"/>
      <c r="P20" s="41"/>
      <c r="Q20" s="42"/>
    </row>
    <row r="21" spans="1:17" s="37" customFormat="1" ht="15" customHeight="1" x14ac:dyDescent="0.25">
      <c r="A21" s="43" t="s">
        <v>40</v>
      </c>
      <c r="B21" s="43"/>
      <c r="C21" s="43"/>
      <c r="D21" s="43"/>
      <c r="E21" s="43"/>
    </row>
    <row r="22" spans="1:17" s="37" customFormat="1" ht="15" customHeight="1" x14ac:dyDescent="0.25">
      <c r="A22" s="43" t="s">
        <v>41</v>
      </c>
      <c r="B22" s="44"/>
      <c r="C22" s="44"/>
      <c r="D22" s="44"/>
      <c r="E22" s="44"/>
      <c r="F22" s="44"/>
      <c r="G22" s="44"/>
      <c r="H22" s="44"/>
      <c r="I22" s="44"/>
      <c r="J22" s="44"/>
      <c r="K22" s="44"/>
      <c r="L22" s="44"/>
      <c r="M22" s="44"/>
      <c r="N22" s="44"/>
      <c r="O22" s="45"/>
      <c r="P22" s="45"/>
      <c r="Q22" s="45"/>
    </row>
    <row r="23" spans="1:17" x14ac:dyDescent="0.25">
      <c r="A23" s="44"/>
      <c r="B23" s="44"/>
      <c r="C23" s="44"/>
      <c r="D23" s="44"/>
      <c r="E23" s="44"/>
      <c r="F23" s="44"/>
      <c r="G23" s="44"/>
      <c r="H23" s="44"/>
      <c r="I23" s="44"/>
      <c r="J23" s="44"/>
      <c r="K23" s="44"/>
      <c r="L23" s="44"/>
      <c r="M23" s="44"/>
      <c r="N23" s="44"/>
    </row>
  </sheetData>
  <mergeCells count="4">
    <mergeCell ref="A1:N1"/>
    <mergeCell ref="E19:G19"/>
    <mergeCell ref="A21:E21"/>
    <mergeCell ref="A22:N23"/>
  </mergeCells>
  <pageMargins left="0.70866141732283472" right="0.70866141732283472" top="0.74803149606299213" bottom="0.74803149606299213" header="0.31496062992125984" footer="0.31496062992125984"/>
  <pageSetup paperSize="9" scale="86" orientation="landscape" r:id="rId1"/>
  <headerFooter>
    <oddHeader>&amp;C&amp;"Calibri,Regular"&amp;13SRAD Report No.2030 Transport Statistics Trafford 2018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F2FEE-6BED-4045-B196-F68B6A33CCA6}">
  <sheetPr>
    <pageSetUpPr fitToPage="1"/>
  </sheetPr>
  <dimension ref="A1:Q23"/>
  <sheetViews>
    <sheetView zoomScale="90" zoomScaleNormal="90" zoomScalePageLayoutView="75" workbookViewId="0">
      <selection activeCell="W16" sqref="W16"/>
    </sheetView>
  </sheetViews>
  <sheetFormatPr defaultRowHeight="15" x14ac:dyDescent="0.25"/>
  <cols>
    <col min="1" max="1" width="7.140625" style="46" customWidth="1"/>
    <col min="2" max="2" width="39.28515625" style="11" bestFit="1" customWidth="1"/>
    <col min="3" max="4" width="6.42578125" style="11" customWidth="1"/>
    <col min="5" max="5" width="6.7109375" style="11" customWidth="1"/>
    <col min="6" max="6" width="8" style="11" customWidth="1"/>
    <col min="7" max="7" width="9" style="11" customWidth="1"/>
    <col min="8" max="8" width="12.7109375" style="11" bestFit="1" customWidth="1"/>
    <col min="9" max="10" width="10.28515625" style="11" customWidth="1"/>
    <col min="11" max="11" width="10" style="11" customWidth="1"/>
    <col min="12" max="12" width="8.28515625" style="11" customWidth="1"/>
    <col min="13" max="13" width="7.85546875" style="11" bestFit="1" customWidth="1"/>
    <col min="14" max="14" width="12" style="11" customWidth="1"/>
    <col min="15" max="16384" width="9.140625" style="11"/>
  </cols>
  <sheetData>
    <row r="1" spans="1:15" ht="15.75" thickTop="1" x14ac:dyDescent="0.25">
      <c r="A1" s="8" t="s">
        <v>42</v>
      </c>
      <c r="B1" s="9"/>
      <c r="C1" s="9"/>
      <c r="D1" s="9"/>
      <c r="E1" s="9"/>
      <c r="F1" s="9"/>
      <c r="G1" s="9"/>
      <c r="H1" s="9"/>
      <c r="I1" s="9"/>
      <c r="J1" s="9"/>
      <c r="K1" s="9"/>
      <c r="L1" s="9"/>
      <c r="M1" s="9"/>
      <c r="N1" s="10"/>
    </row>
    <row r="2" spans="1:15" ht="45" x14ac:dyDescent="0.25">
      <c r="A2" s="12" t="s">
        <v>7</v>
      </c>
      <c r="B2" s="13" t="s">
        <v>8</v>
      </c>
      <c r="C2" s="14" t="s">
        <v>9</v>
      </c>
      <c r="D2" s="14" t="s">
        <v>10</v>
      </c>
      <c r="E2" s="14" t="s">
        <v>11</v>
      </c>
      <c r="F2" s="14" t="s">
        <v>12</v>
      </c>
      <c r="G2" s="15" t="s">
        <v>13</v>
      </c>
      <c r="H2" s="15" t="s">
        <v>14</v>
      </c>
      <c r="I2" s="15" t="s">
        <v>15</v>
      </c>
      <c r="J2" s="15" t="s">
        <v>16</v>
      </c>
      <c r="K2" s="15" t="s">
        <v>17</v>
      </c>
      <c r="L2" s="15" t="s">
        <v>18</v>
      </c>
      <c r="M2" s="15" t="s">
        <v>19</v>
      </c>
      <c r="N2" s="16" t="s">
        <v>20</v>
      </c>
    </row>
    <row r="3" spans="1:15" x14ac:dyDescent="0.25">
      <c r="A3" s="12">
        <v>85901</v>
      </c>
      <c r="B3" s="13" t="s">
        <v>21</v>
      </c>
      <c r="C3" s="14"/>
      <c r="D3" s="14"/>
      <c r="E3" s="14"/>
      <c r="F3" s="14"/>
      <c r="G3" s="15"/>
      <c r="H3" s="15"/>
      <c r="I3" s="15"/>
      <c r="J3" s="17">
        <v>0</v>
      </c>
      <c r="K3" s="15"/>
      <c r="L3" s="13">
        <v>46</v>
      </c>
      <c r="M3" s="15"/>
      <c r="N3" s="18">
        <f>SUM(I3:M3)</f>
        <v>46</v>
      </c>
    </row>
    <row r="4" spans="1:15" x14ac:dyDescent="0.25">
      <c r="A4" s="12">
        <v>85902</v>
      </c>
      <c r="B4" s="13" t="s">
        <v>22</v>
      </c>
      <c r="C4" s="17">
        <v>447</v>
      </c>
      <c r="D4" s="17">
        <v>63</v>
      </c>
      <c r="E4" s="17">
        <v>18</v>
      </c>
      <c r="F4" s="17">
        <v>45</v>
      </c>
      <c r="G4" s="17">
        <v>2</v>
      </c>
      <c r="H4" s="19">
        <v>1.2464173391472728</v>
      </c>
      <c r="I4" s="17">
        <v>557.14855059883098</v>
      </c>
      <c r="J4" s="17">
        <v>12</v>
      </c>
      <c r="K4" s="17">
        <v>368.99999999999994</v>
      </c>
      <c r="L4" s="13">
        <v>47</v>
      </c>
      <c r="M4" s="13"/>
      <c r="N4" s="18">
        <f t="shared" ref="N4:N17" si="0">SUM(I4:M4)</f>
        <v>985.14855059883098</v>
      </c>
    </row>
    <row r="5" spans="1:15" x14ac:dyDescent="0.25">
      <c r="A5" s="12">
        <v>85903</v>
      </c>
      <c r="B5" s="13" t="s">
        <v>23</v>
      </c>
      <c r="C5" s="17">
        <v>78</v>
      </c>
      <c r="D5" s="17">
        <v>17</v>
      </c>
      <c r="E5" s="17">
        <v>2</v>
      </c>
      <c r="F5" s="17">
        <v>0</v>
      </c>
      <c r="G5" s="17">
        <v>2</v>
      </c>
      <c r="H5" s="19">
        <v>1.2464173391472728</v>
      </c>
      <c r="I5" s="17">
        <v>97.220552453487286</v>
      </c>
      <c r="J5" s="17">
        <v>12</v>
      </c>
      <c r="K5" s="17">
        <v>0</v>
      </c>
      <c r="L5" s="13">
        <v>118</v>
      </c>
      <c r="M5" s="13"/>
      <c r="N5" s="18">
        <f t="shared" si="0"/>
        <v>227.2205524534873</v>
      </c>
    </row>
    <row r="6" spans="1:15" x14ac:dyDescent="0.25">
      <c r="A6" s="12">
        <v>85904</v>
      </c>
      <c r="B6" s="13" t="s">
        <v>24</v>
      </c>
      <c r="C6" s="17">
        <v>330</v>
      </c>
      <c r="D6" s="17">
        <v>54</v>
      </c>
      <c r="E6" s="17">
        <v>17</v>
      </c>
      <c r="F6" s="17">
        <v>3</v>
      </c>
      <c r="G6" s="17">
        <v>1</v>
      </c>
      <c r="H6" s="19">
        <v>1.2464173391472728</v>
      </c>
      <c r="I6" s="17">
        <v>411.31772191860006</v>
      </c>
      <c r="J6" s="17">
        <v>7</v>
      </c>
      <c r="K6" s="17">
        <v>23.839285714285715</v>
      </c>
      <c r="L6" s="13">
        <v>871</v>
      </c>
      <c r="M6" s="13"/>
      <c r="N6" s="18">
        <f t="shared" si="0"/>
        <v>1313.1570076328858</v>
      </c>
    </row>
    <row r="7" spans="1:15" x14ac:dyDescent="0.25">
      <c r="A7" s="12">
        <v>85905</v>
      </c>
      <c r="B7" s="13" t="s">
        <v>25</v>
      </c>
      <c r="C7" s="17">
        <v>181</v>
      </c>
      <c r="D7" s="17">
        <v>28</v>
      </c>
      <c r="E7" s="17">
        <v>2</v>
      </c>
      <c r="F7" s="17">
        <v>0</v>
      </c>
      <c r="G7" s="17">
        <v>2</v>
      </c>
      <c r="H7" s="19">
        <v>1.2464173391472728</v>
      </c>
      <c r="I7" s="17">
        <v>225.60153838565637</v>
      </c>
      <c r="J7" s="17">
        <v>7</v>
      </c>
      <c r="K7" s="17">
        <v>0</v>
      </c>
      <c r="L7" s="13">
        <v>229</v>
      </c>
      <c r="M7" s="13"/>
      <c r="N7" s="18">
        <f t="shared" si="0"/>
        <v>461.60153838565634</v>
      </c>
    </row>
    <row r="8" spans="1:15" x14ac:dyDescent="0.25">
      <c r="A8" s="12">
        <v>85906</v>
      </c>
      <c r="B8" s="13" t="s">
        <v>26</v>
      </c>
      <c r="C8" s="17">
        <v>732</v>
      </c>
      <c r="D8" s="17">
        <v>88</v>
      </c>
      <c r="E8" s="17">
        <v>33</v>
      </c>
      <c r="F8" s="17">
        <v>11</v>
      </c>
      <c r="G8" s="17">
        <v>4</v>
      </c>
      <c r="H8" s="20">
        <v>1.2340720221606649</v>
      </c>
      <c r="I8" s="17">
        <v>903.34072022160672</v>
      </c>
      <c r="J8" s="17">
        <v>9</v>
      </c>
      <c r="K8" s="17">
        <v>76</v>
      </c>
      <c r="L8" s="13">
        <v>322</v>
      </c>
      <c r="M8" s="13"/>
      <c r="N8" s="18">
        <f t="shared" si="0"/>
        <v>1310.3407202216067</v>
      </c>
    </row>
    <row r="9" spans="1:15" x14ac:dyDescent="0.25">
      <c r="A9" s="12">
        <v>85907</v>
      </c>
      <c r="B9" s="13" t="s">
        <v>27</v>
      </c>
      <c r="C9" s="17"/>
      <c r="D9" s="17"/>
      <c r="E9" s="17"/>
      <c r="F9" s="17"/>
      <c r="G9" s="17"/>
      <c r="H9" s="20"/>
      <c r="I9" s="17"/>
      <c r="J9" s="17">
        <v>0</v>
      </c>
      <c r="K9" s="17"/>
      <c r="L9" s="13">
        <v>65</v>
      </c>
      <c r="M9" s="13"/>
      <c r="N9" s="18">
        <f>SUM(I9:M9)</f>
        <v>65</v>
      </c>
    </row>
    <row r="10" spans="1:15" x14ac:dyDescent="0.25">
      <c r="A10" s="12">
        <v>85908</v>
      </c>
      <c r="B10" s="13" t="s">
        <v>28</v>
      </c>
      <c r="C10" s="17">
        <v>259</v>
      </c>
      <c r="D10" s="17">
        <v>31</v>
      </c>
      <c r="E10" s="17">
        <v>5</v>
      </c>
      <c r="F10" s="17">
        <v>0</v>
      </c>
      <c r="G10" s="17">
        <v>1</v>
      </c>
      <c r="H10" s="19">
        <v>1.2464173391472728</v>
      </c>
      <c r="I10" s="17">
        <v>322.82209083914364</v>
      </c>
      <c r="J10" s="17">
        <v>2</v>
      </c>
      <c r="K10" s="17">
        <v>0</v>
      </c>
      <c r="L10" s="13">
        <v>232</v>
      </c>
      <c r="M10" s="13"/>
      <c r="N10" s="18">
        <f t="shared" si="0"/>
        <v>556.82209083914358</v>
      </c>
    </row>
    <row r="11" spans="1:15" x14ac:dyDescent="0.25">
      <c r="A11" s="12">
        <v>85909</v>
      </c>
      <c r="B11" s="13" t="s">
        <v>29</v>
      </c>
      <c r="C11" s="17">
        <v>121</v>
      </c>
      <c r="D11" s="17">
        <v>11</v>
      </c>
      <c r="E11" s="17">
        <v>2</v>
      </c>
      <c r="F11" s="17">
        <v>0</v>
      </c>
      <c r="G11" s="17">
        <v>1</v>
      </c>
      <c r="H11" s="19">
        <v>1.2464173391472728</v>
      </c>
      <c r="I11" s="17">
        <v>150.81649803682001</v>
      </c>
      <c r="J11" s="17">
        <v>0</v>
      </c>
      <c r="K11" s="17">
        <v>0</v>
      </c>
      <c r="L11" s="13">
        <v>95</v>
      </c>
      <c r="M11" s="13"/>
      <c r="N11" s="18">
        <f t="shared" si="0"/>
        <v>245.81649803682001</v>
      </c>
    </row>
    <row r="12" spans="1:15" x14ac:dyDescent="0.25">
      <c r="A12" s="12">
        <v>85910</v>
      </c>
      <c r="B12" s="13" t="s">
        <v>30</v>
      </c>
      <c r="C12" s="17">
        <v>583</v>
      </c>
      <c r="D12" s="17">
        <v>57</v>
      </c>
      <c r="E12" s="17">
        <v>10</v>
      </c>
      <c r="F12" s="17">
        <v>0</v>
      </c>
      <c r="G12" s="17">
        <v>4</v>
      </c>
      <c r="H12" s="19">
        <v>1.2464173391472728</v>
      </c>
      <c r="I12" s="17">
        <v>726.6613087228601</v>
      </c>
      <c r="J12" s="17">
        <v>3</v>
      </c>
      <c r="K12" s="17">
        <v>0</v>
      </c>
      <c r="L12" s="13">
        <v>91</v>
      </c>
      <c r="M12" s="13"/>
      <c r="N12" s="18">
        <f t="shared" si="0"/>
        <v>820.6613087228601</v>
      </c>
    </row>
    <row r="13" spans="1:15" x14ac:dyDescent="0.25">
      <c r="A13" s="12">
        <v>85911</v>
      </c>
      <c r="B13" s="13" t="s">
        <v>31</v>
      </c>
      <c r="C13" s="17"/>
      <c r="D13" s="17"/>
      <c r="E13" s="17"/>
      <c r="F13" s="17"/>
      <c r="G13" s="17"/>
      <c r="H13" s="20"/>
      <c r="I13" s="17"/>
      <c r="J13" s="17">
        <v>0</v>
      </c>
      <c r="K13" s="17"/>
      <c r="L13" s="13">
        <v>54</v>
      </c>
      <c r="M13" s="13"/>
      <c r="N13" s="18">
        <f t="shared" si="0"/>
        <v>54</v>
      </c>
    </row>
    <row r="14" spans="1:15" x14ac:dyDescent="0.25">
      <c r="A14" s="12">
        <v>85912</v>
      </c>
      <c r="B14" s="13" t="s">
        <v>32</v>
      </c>
      <c r="C14" s="17">
        <v>112</v>
      </c>
      <c r="D14" s="17">
        <v>13</v>
      </c>
      <c r="E14" s="17">
        <v>7</v>
      </c>
      <c r="F14" s="17">
        <v>0</v>
      </c>
      <c r="G14" s="17">
        <v>1</v>
      </c>
      <c r="H14" s="20">
        <v>1.3271028037383177</v>
      </c>
      <c r="I14" s="17">
        <v>148.63551401869159</v>
      </c>
      <c r="J14" s="17">
        <v>0</v>
      </c>
      <c r="K14" s="17">
        <v>0</v>
      </c>
      <c r="L14" s="13">
        <v>39</v>
      </c>
      <c r="M14" s="13"/>
      <c r="N14" s="18">
        <f t="shared" si="0"/>
        <v>187.63551401869159</v>
      </c>
    </row>
    <row r="15" spans="1:15" x14ac:dyDescent="0.25">
      <c r="A15" s="12">
        <v>85913</v>
      </c>
      <c r="B15" s="13" t="s">
        <v>33</v>
      </c>
      <c r="C15" s="17"/>
      <c r="D15" s="17"/>
      <c r="E15" s="17"/>
      <c r="F15" s="17"/>
      <c r="G15" s="17"/>
      <c r="H15" s="20"/>
      <c r="I15" s="17"/>
      <c r="J15" s="17"/>
      <c r="K15" s="17"/>
      <c r="L15" s="13" t="s">
        <v>34</v>
      </c>
      <c r="M15" s="21">
        <v>613</v>
      </c>
      <c r="N15" s="18">
        <f t="shared" si="0"/>
        <v>613</v>
      </c>
      <c r="O15" s="22"/>
    </row>
    <row r="16" spans="1:15" x14ac:dyDescent="0.25">
      <c r="A16" s="12">
        <v>85920</v>
      </c>
      <c r="B16" s="13" t="s">
        <v>35</v>
      </c>
      <c r="C16" s="17"/>
      <c r="D16" s="17"/>
      <c r="E16" s="17"/>
      <c r="F16" s="17"/>
      <c r="G16" s="17"/>
      <c r="H16" s="20"/>
      <c r="I16" s="17"/>
      <c r="J16" s="17">
        <v>1</v>
      </c>
      <c r="K16" s="17"/>
      <c r="L16" s="13">
        <v>139</v>
      </c>
      <c r="M16" s="21"/>
      <c r="N16" s="18">
        <f t="shared" si="0"/>
        <v>140</v>
      </c>
      <c r="O16" s="22"/>
    </row>
    <row r="17" spans="1:17" x14ac:dyDescent="0.25">
      <c r="A17" s="12">
        <v>85924</v>
      </c>
      <c r="B17" s="13" t="s">
        <v>36</v>
      </c>
      <c r="C17" s="17"/>
      <c r="D17" s="17"/>
      <c r="E17" s="17"/>
      <c r="F17" s="17"/>
      <c r="G17" s="17"/>
      <c r="H17" s="20"/>
      <c r="I17" s="17"/>
      <c r="J17" s="17">
        <v>0</v>
      </c>
      <c r="K17" s="17"/>
      <c r="L17" s="13">
        <v>11</v>
      </c>
      <c r="M17" s="21"/>
      <c r="N17" s="18">
        <f t="shared" si="0"/>
        <v>11</v>
      </c>
      <c r="O17" s="22"/>
    </row>
    <row r="18" spans="1:17" x14ac:dyDescent="0.25">
      <c r="A18" s="12"/>
      <c r="B18" s="23" t="s">
        <v>37</v>
      </c>
      <c r="C18" s="24">
        <f>SUM(C3:C17)</f>
        <v>2843</v>
      </c>
      <c r="D18" s="24">
        <f t="shared" ref="D18:M18" si="1">SUM(D3:D17)</f>
        <v>362</v>
      </c>
      <c r="E18" s="24">
        <f t="shared" si="1"/>
        <v>96</v>
      </c>
      <c r="F18" s="24">
        <f t="shared" si="1"/>
        <v>59</v>
      </c>
      <c r="G18" s="24">
        <f t="shared" si="1"/>
        <v>18</v>
      </c>
      <c r="H18" s="24">
        <f t="shared" si="1"/>
        <v>11.286096199929894</v>
      </c>
      <c r="I18" s="24">
        <f t="shared" si="1"/>
        <v>3543.5644951956965</v>
      </c>
      <c r="J18" s="24">
        <f t="shared" si="1"/>
        <v>53</v>
      </c>
      <c r="K18" s="24">
        <f t="shared" si="1"/>
        <v>468.83928571428567</v>
      </c>
      <c r="L18" s="24">
        <f t="shared" si="1"/>
        <v>2359</v>
      </c>
      <c r="M18" s="24">
        <f t="shared" si="1"/>
        <v>613</v>
      </c>
      <c r="N18" s="25">
        <f>SUM(I18:M18)</f>
        <v>7037.4037809099827</v>
      </c>
    </row>
    <row r="19" spans="1:17" ht="16.5" customHeight="1" thickBot="1" x14ac:dyDescent="0.3">
      <c r="A19" s="26"/>
      <c r="B19" s="27"/>
      <c r="C19" s="28"/>
      <c r="D19" s="28"/>
      <c r="E19" s="29" t="s">
        <v>38</v>
      </c>
      <c r="F19" s="30"/>
      <c r="G19" s="31"/>
      <c r="H19" s="32">
        <f>'[1]Altrincham Summary'!$J$46</f>
        <v>1.2464173391472728</v>
      </c>
      <c r="I19" s="33">
        <f t="shared" ref="I19:M19" si="2">(I18/$N$18)</f>
        <v>0.50353292286683171</v>
      </c>
      <c r="J19" s="33">
        <f t="shared" si="2"/>
        <v>7.5311864502887382E-3</v>
      </c>
      <c r="K19" s="33">
        <f t="shared" si="2"/>
        <v>6.6621058036499592E-2</v>
      </c>
      <c r="L19" s="33">
        <f t="shared" si="2"/>
        <v>0.33520884596662515</v>
      </c>
      <c r="M19" s="33">
        <f t="shared" si="2"/>
        <v>8.7105986679754652E-2</v>
      </c>
      <c r="N19" s="34">
        <v>1</v>
      </c>
      <c r="P19" s="35"/>
    </row>
    <row r="20" spans="1:17" s="37" customFormat="1" ht="16.5" thickTop="1" x14ac:dyDescent="0.25">
      <c r="A20" s="36" t="s">
        <v>39</v>
      </c>
      <c r="E20" s="38"/>
      <c r="F20" s="38"/>
      <c r="G20" s="38"/>
      <c r="H20" s="39"/>
      <c r="I20" s="39"/>
      <c r="J20" s="40"/>
      <c r="K20" s="41"/>
      <c r="L20" s="41"/>
      <c r="M20" s="41"/>
      <c r="N20" s="41"/>
      <c r="O20" s="41"/>
      <c r="P20" s="41"/>
      <c r="Q20" s="42"/>
    </row>
    <row r="21" spans="1:17" s="37" customFormat="1" ht="15" customHeight="1" x14ac:dyDescent="0.25">
      <c r="A21" s="43" t="s">
        <v>40</v>
      </c>
      <c r="B21" s="43"/>
      <c r="C21" s="43"/>
      <c r="D21" s="43"/>
      <c r="E21" s="43"/>
    </row>
    <row r="22" spans="1:17" s="37" customFormat="1" ht="15" customHeight="1" x14ac:dyDescent="0.25">
      <c r="A22" s="43" t="s">
        <v>41</v>
      </c>
      <c r="B22" s="44"/>
      <c r="C22" s="44"/>
      <c r="D22" s="44"/>
      <c r="E22" s="44"/>
      <c r="F22" s="44"/>
      <c r="G22" s="44"/>
      <c r="H22" s="44"/>
      <c r="I22" s="44"/>
      <c r="J22" s="44"/>
      <c r="K22" s="44"/>
      <c r="L22" s="44"/>
      <c r="M22" s="44"/>
      <c r="N22" s="44"/>
      <c r="O22" s="45"/>
      <c r="P22" s="45"/>
      <c r="Q22" s="45"/>
    </row>
    <row r="23" spans="1:17" x14ac:dyDescent="0.25">
      <c r="A23" s="44"/>
      <c r="B23" s="44"/>
      <c r="C23" s="44"/>
      <c r="D23" s="44"/>
      <c r="E23" s="44"/>
      <c r="F23" s="44"/>
      <c r="G23" s="44"/>
      <c r="H23" s="44"/>
      <c r="I23" s="44"/>
      <c r="J23" s="44"/>
      <c r="K23" s="44"/>
      <c r="L23" s="44"/>
      <c r="M23" s="44"/>
      <c r="N23" s="44"/>
    </row>
  </sheetData>
  <mergeCells count="4">
    <mergeCell ref="A1:N1"/>
    <mergeCell ref="E19:G19"/>
    <mergeCell ref="A21:E21"/>
    <mergeCell ref="A22:N23"/>
  </mergeCells>
  <pageMargins left="0.70866141732283472" right="0.70866141732283472" top="0.74803149606299213" bottom="0.74803149606299213" header="0.31496062992125984" footer="0.31496062992125984"/>
  <pageSetup paperSize="9" scale="88" orientation="landscape" r:id="rId1"/>
  <headerFooter>
    <oddHeader>&amp;C&amp;"Calibri,Regular"&amp;13SRAD Report No.2030 Transport Statistics Trafford 2018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593C2-7406-4CCC-8A6A-407B11FE902C}">
  <sheetPr>
    <pageSetUpPr fitToPage="1"/>
  </sheetPr>
  <dimension ref="A1:Q23"/>
  <sheetViews>
    <sheetView topLeftCell="A16" zoomScale="90" zoomScaleNormal="90" zoomScaleSheetLayoutView="90" zoomScalePageLayoutView="75" workbookViewId="0">
      <selection activeCell="W16" sqref="W16"/>
    </sheetView>
  </sheetViews>
  <sheetFormatPr defaultRowHeight="15" x14ac:dyDescent="0.25"/>
  <cols>
    <col min="1" max="1" width="7.140625" style="46" customWidth="1"/>
    <col min="2" max="2" width="39.28515625" style="11" bestFit="1" customWidth="1"/>
    <col min="3" max="4" width="6.42578125" style="11" customWidth="1"/>
    <col min="5" max="5" width="6.7109375" style="11" customWidth="1"/>
    <col min="6" max="6" width="8" style="11" customWidth="1"/>
    <col min="7" max="7" width="9" style="11" customWidth="1"/>
    <col min="8" max="8" width="12.7109375" style="11" bestFit="1" customWidth="1"/>
    <col min="9" max="10" width="10.28515625" style="11" customWidth="1"/>
    <col min="11" max="11" width="10" style="11" customWidth="1"/>
    <col min="12" max="12" width="8.28515625" style="11" customWidth="1"/>
    <col min="13" max="13" width="7.85546875" style="11" customWidth="1"/>
    <col min="14" max="14" width="12" style="11" customWidth="1"/>
    <col min="15" max="16384" width="9.140625" style="11"/>
  </cols>
  <sheetData>
    <row r="1" spans="1:15" ht="15.75" thickTop="1" x14ac:dyDescent="0.25">
      <c r="A1" s="8" t="s">
        <v>43</v>
      </c>
      <c r="B1" s="9"/>
      <c r="C1" s="9"/>
      <c r="D1" s="9"/>
      <c r="E1" s="9"/>
      <c r="F1" s="9"/>
      <c r="G1" s="9"/>
      <c r="H1" s="9"/>
      <c r="I1" s="9"/>
      <c r="J1" s="9"/>
      <c r="K1" s="9"/>
      <c r="L1" s="9"/>
      <c r="M1" s="9"/>
      <c r="N1" s="10"/>
    </row>
    <row r="2" spans="1:15" ht="45" x14ac:dyDescent="0.25">
      <c r="A2" s="12" t="s">
        <v>7</v>
      </c>
      <c r="B2" s="13" t="s">
        <v>8</v>
      </c>
      <c r="C2" s="14" t="s">
        <v>9</v>
      </c>
      <c r="D2" s="14" t="s">
        <v>10</v>
      </c>
      <c r="E2" s="14" t="s">
        <v>11</v>
      </c>
      <c r="F2" s="14" t="s">
        <v>12</v>
      </c>
      <c r="G2" s="15" t="s">
        <v>13</v>
      </c>
      <c r="H2" s="15" t="s">
        <v>14</v>
      </c>
      <c r="I2" s="15" t="s">
        <v>15</v>
      </c>
      <c r="J2" s="15" t="s">
        <v>16</v>
      </c>
      <c r="K2" s="15" t="s">
        <v>17</v>
      </c>
      <c r="L2" s="15" t="s">
        <v>18</v>
      </c>
      <c r="M2" s="15" t="s">
        <v>19</v>
      </c>
      <c r="N2" s="16" t="s">
        <v>20</v>
      </c>
    </row>
    <row r="3" spans="1:15" x14ac:dyDescent="0.25">
      <c r="A3" s="12">
        <v>85901</v>
      </c>
      <c r="B3" s="13" t="s">
        <v>21</v>
      </c>
      <c r="C3" s="14"/>
      <c r="D3" s="14"/>
      <c r="E3" s="14"/>
      <c r="F3" s="14"/>
      <c r="G3" s="15"/>
      <c r="H3" s="15"/>
      <c r="I3" s="15"/>
      <c r="J3" s="17">
        <v>1</v>
      </c>
      <c r="K3" s="15"/>
      <c r="L3" s="13">
        <v>68</v>
      </c>
      <c r="M3" s="15"/>
      <c r="N3" s="18">
        <f t="shared" ref="N3:N17" si="0">SUM(I3:M3)</f>
        <v>69</v>
      </c>
      <c r="O3" s="22"/>
    </row>
    <row r="4" spans="1:15" x14ac:dyDescent="0.25">
      <c r="A4" s="12">
        <v>85902</v>
      </c>
      <c r="B4" s="13" t="s">
        <v>22</v>
      </c>
      <c r="C4" s="17">
        <v>510</v>
      </c>
      <c r="D4" s="17">
        <v>35</v>
      </c>
      <c r="E4" s="17">
        <v>7</v>
      </c>
      <c r="F4" s="17">
        <v>47</v>
      </c>
      <c r="G4" s="17">
        <v>5</v>
      </c>
      <c r="H4" s="19">
        <v>1.4247262899533937</v>
      </c>
      <c r="I4" s="17">
        <v>726.61040787623074</v>
      </c>
      <c r="J4" s="17">
        <v>17</v>
      </c>
      <c r="K4" s="17">
        <v>226</v>
      </c>
      <c r="L4" s="13">
        <v>60</v>
      </c>
      <c r="M4" s="13"/>
      <c r="N4" s="18">
        <f t="shared" si="0"/>
        <v>1029.6104078762307</v>
      </c>
      <c r="O4" s="22"/>
    </row>
    <row r="5" spans="1:15" x14ac:dyDescent="0.25">
      <c r="A5" s="12">
        <v>85903</v>
      </c>
      <c r="B5" s="13" t="s">
        <v>23</v>
      </c>
      <c r="C5" s="17">
        <v>138</v>
      </c>
      <c r="D5" s="17">
        <v>6</v>
      </c>
      <c r="E5" s="17">
        <v>1</v>
      </c>
      <c r="F5" s="17">
        <v>0</v>
      </c>
      <c r="G5" s="17">
        <v>5</v>
      </c>
      <c r="H5" s="19">
        <v>1.4247262899533937</v>
      </c>
      <c r="I5" s="17">
        <v>196.61222801356834</v>
      </c>
      <c r="J5" s="17">
        <v>16</v>
      </c>
      <c r="K5" s="17">
        <v>0</v>
      </c>
      <c r="L5" s="13">
        <v>154</v>
      </c>
      <c r="M5" s="13"/>
      <c r="N5" s="18">
        <f t="shared" si="0"/>
        <v>366.61222801356837</v>
      </c>
      <c r="O5" s="22"/>
    </row>
    <row r="6" spans="1:15" x14ac:dyDescent="0.25">
      <c r="A6" s="12">
        <v>85904</v>
      </c>
      <c r="B6" s="13" t="s">
        <v>24</v>
      </c>
      <c r="C6" s="17">
        <v>447</v>
      </c>
      <c r="D6" s="17">
        <v>35</v>
      </c>
      <c r="E6" s="17">
        <v>9</v>
      </c>
      <c r="F6" s="17">
        <v>2</v>
      </c>
      <c r="G6" s="17">
        <v>2</v>
      </c>
      <c r="H6" s="19">
        <v>1.4247262899533937</v>
      </c>
      <c r="I6" s="17">
        <v>636.85265160916697</v>
      </c>
      <c r="J6" s="17">
        <v>7</v>
      </c>
      <c r="K6" s="17">
        <v>11.096774193548388</v>
      </c>
      <c r="L6" s="13">
        <v>856</v>
      </c>
      <c r="M6" s="13"/>
      <c r="N6" s="18">
        <f t="shared" si="0"/>
        <v>1510.9494258027153</v>
      </c>
      <c r="O6" s="22"/>
    </row>
    <row r="7" spans="1:15" x14ac:dyDescent="0.25">
      <c r="A7" s="12">
        <v>85905</v>
      </c>
      <c r="B7" s="13" t="s">
        <v>25</v>
      </c>
      <c r="C7" s="17">
        <v>268</v>
      </c>
      <c r="D7" s="17">
        <v>13</v>
      </c>
      <c r="E7" s="17">
        <v>0</v>
      </c>
      <c r="F7" s="17">
        <v>0</v>
      </c>
      <c r="G7" s="17">
        <v>1</v>
      </c>
      <c r="H7" s="19">
        <v>1.4247262899533937</v>
      </c>
      <c r="I7" s="17">
        <v>381.8266457075095</v>
      </c>
      <c r="J7" s="17">
        <v>8</v>
      </c>
      <c r="K7" s="17">
        <v>0</v>
      </c>
      <c r="L7" s="13">
        <v>389</v>
      </c>
      <c r="M7" s="13"/>
      <c r="N7" s="18">
        <f t="shared" si="0"/>
        <v>778.82664570750944</v>
      </c>
      <c r="O7" s="22"/>
    </row>
    <row r="8" spans="1:15" x14ac:dyDescent="0.25">
      <c r="A8" s="12">
        <v>85906</v>
      </c>
      <c r="B8" s="13" t="s">
        <v>26</v>
      </c>
      <c r="C8" s="17">
        <v>950</v>
      </c>
      <c r="D8" s="17">
        <v>65</v>
      </c>
      <c r="E8" s="17">
        <v>6</v>
      </c>
      <c r="F8" s="17">
        <v>15</v>
      </c>
      <c r="G8" s="17">
        <v>3</v>
      </c>
      <c r="H8" s="20">
        <v>1.4409282700421941</v>
      </c>
      <c r="I8" s="17">
        <v>1368.8818565400845</v>
      </c>
      <c r="J8" s="17">
        <v>11</v>
      </c>
      <c r="K8" s="17">
        <v>118</v>
      </c>
      <c r="L8" s="13">
        <v>283</v>
      </c>
      <c r="M8" s="13"/>
      <c r="N8" s="18">
        <f t="shared" si="0"/>
        <v>1780.8818565400845</v>
      </c>
      <c r="O8" s="22"/>
    </row>
    <row r="9" spans="1:15" x14ac:dyDescent="0.25">
      <c r="A9" s="12">
        <v>85907</v>
      </c>
      <c r="B9" s="13" t="s">
        <v>27</v>
      </c>
      <c r="C9" s="17"/>
      <c r="D9" s="17"/>
      <c r="E9" s="17"/>
      <c r="F9" s="17"/>
      <c r="G9" s="17"/>
      <c r="H9" s="20"/>
      <c r="I9" s="17"/>
      <c r="J9" s="17">
        <v>1</v>
      </c>
      <c r="K9" s="17"/>
      <c r="L9" s="13">
        <v>40</v>
      </c>
      <c r="M9" s="13"/>
      <c r="N9" s="18">
        <f t="shared" si="0"/>
        <v>41</v>
      </c>
      <c r="O9" s="22"/>
    </row>
    <row r="10" spans="1:15" x14ac:dyDescent="0.25">
      <c r="A10" s="12">
        <v>85908</v>
      </c>
      <c r="B10" s="13" t="s">
        <v>28</v>
      </c>
      <c r="C10" s="17">
        <v>321</v>
      </c>
      <c r="D10" s="17">
        <v>20</v>
      </c>
      <c r="E10" s="17">
        <v>4</v>
      </c>
      <c r="F10" s="17">
        <v>0</v>
      </c>
      <c r="G10" s="17">
        <v>2</v>
      </c>
      <c r="H10" s="19">
        <v>1.4247262899533937</v>
      </c>
      <c r="I10" s="17">
        <v>457.33713907503937</v>
      </c>
      <c r="J10" s="17">
        <v>2</v>
      </c>
      <c r="K10" s="17">
        <v>0</v>
      </c>
      <c r="L10" s="13">
        <v>182</v>
      </c>
      <c r="M10" s="13"/>
      <c r="N10" s="18">
        <f t="shared" si="0"/>
        <v>641.33713907503943</v>
      </c>
      <c r="O10" s="22"/>
    </row>
    <row r="11" spans="1:15" x14ac:dyDescent="0.25">
      <c r="A11" s="12">
        <v>85909</v>
      </c>
      <c r="B11" s="13" t="s">
        <v>29</v>
      </c>
      <c r="C11" s="17">
        <v>110</v>
      </c>
      <c r="D11" s="17">
        <v>4</v>
      </c>
      <c r="E11" s="17">
        <v>1</v>
      </c>
      <c r="F11" s="17">
        <v>0</v>
      </c>
      <c r="G11" s="17">
        <v>0</v>
      </c>
      <c r="H11" s="19">
        <v>1.4247262899533937</v>
      </c>
      <c r="I11" s="17">
        <v>156.71989189487331</v>
      </c>
      <c r="J11" s="17">
        <v>2</v>
      </c>
      <c r="K11" s="17">
        <v>0</v>
      </c>
      <c r="L11" s="13">
        <v>112</v>
      </c>
      <c r="M11" s="13"/>
      <c r="N11" s="18">
        <f t="shared" si="0"/>
        <v>270.71989189487329</v>
      </c>
      <c r="O11" s="22"/>
    </row>
    <row r="12" spans="1:15" x14ac:dyDescent="0.25">
      <c r="A12" s="12">
        <v>85910</v>
      </c>
      <c r="B12" s="13" t="s">
        <v>30</v>
      </c>
      <c r="C12" s="17">
        <v>578</v>
      </c>
      <c r="D12" s="17">
        <v>29</v>
      </c>
      <c r="E12" s="17">
        <v>0</v>
      </c>
      <c r="F12" s="17">
        <v>0</v>
      </c>
      <c r="G12" s="17">
        <v>1</v>
      </c>
      <c r="H12" s="19">
        <v>1.4247262899533937</v>
      </c>
      <c r="I12" s="17">
        <v>823.49179559306151</v>
      </c>
      <c r="J12" s="17">
        <v>5</v>
      </c>
      <c r="K12" s="17">
        <v>0</v>
      </c>
      <c r="L12" s="13">
        <v>104</v>
      </c>
      <c r="M12" s="13"/>
      <c r="N12" s="18">
        <f t="shared" si="0"/>
        <v>932.49179559306151</v>
      </c>
      <c r="O12" s="22"/>
    </row>
    <row r="13" spans="1:15" x14ac:dyDescent="0.25">
      <c r="A13" s="12">
        <v>85911</v>
      </c>
      <c r="B13" s="13" t="s">
        <v>31</v>
      </c>
      <c r="C13" s="17"/>
      <c r="D13" s="17"/>
      <c r="E13" s="17"/>
      <c r="F13" s="17"/>
      <c r="G13" s="17"/>
      <c r="H13" s="20"/>
      <c r="I13" s="17"/>
      <c r="J13" s="17">
        <v>1</v>
      </c>
      <c r="K13" s="17"/>
      <c r="L13" s="13">
        <v>92</v>
      </c>
      <c r="M13" s="13"/>
      <c r="N13" s="18">
        <f t="shared" si="0"/>
        <v>93</v>
      </c>
      <c r="O13" s="22"/>
    </row>
    <row r="14" spans="1:15" x14ac:dyDescent="0.25">
      <c r="A14" s="12">
        <v>85912</v>
      </c>
      <c r="B14" s="13" t="s">
        <v>32</v>
      </c>
      <c r="C14" s="17">
        <v>121</v>
      </c>
      <c r="D14" s="17">
        <v>11</v>
      </c>
      <c r="E14" s="17">
        <v>1</v>
      </c>
      <c r="F14" s="17">
        <v>0</v>
      </c>
      <c r="G14" s="17">
        <v>0</v>
      </c>
      <c r="H14" s="20">
        <v>1.2975206611570247</v>
      </c>
      <c r="I14" s="17">
        <v>157</v>
      </c>
      <c r="J14" s="17">
        <v>0</v>
      </c>
      <c r="K14" s="17">
        <v>0</v>
      </c>
      <c r="L14" s="13">
        <v>130</v>
      </c>
      <c r="M14" s="13"/>
      <c r="N14" s="18">
        <f t="shared" si="0"/>
        <v>287</v>
      </c>
      <c r="O14" s="22"/>
    </row>
    <row r="15" spans="1:15" x14ac:dyDescent="0.25">
      <c r="A15" s="12">
        <v>85913</v>
      </c>
      <c r="B15" s="13" t="s">
        <v>33</v>
      </c>
      <c r="C15" s="17"/>
      <c r="D15" s="17"/>
      <c r="E15" s="17"/>
      <c r="F15" s="17"/>
      <c r="G15" s="17"/>
      <c r="H15" s="20"/>
      <c r="I15" s="17"/>
      <c r="J15" s="17"/>
      <c r="K15" s="17"/>
      <c r="L15" s="13" t="s">
        <v>34</v>
      </c>
      <c r="M15" s="21">
        <v>1020</v>
      </c>
      <c r="N15" s="18">
        <f t="shared" si="0"/>
        <v>1020</v>
      </c>
      <c r="O15" s="22"/>
    </row>
    <row r="16" spans="1:15" x14ac:dyDescent="0.25">
      <c r="A16" s="12">
        <v>85920</v>
      </c>
      <c r="B16" s="13" t="s">
        <v>35</v>
      </c>
      <c r="C16" s="17"/>
      <c r="D16" s="17"/>
      <c r="E16" s="17"/>
      <c r="F16" s="17"/>
      <c r="G16" s="17"/>
      <c r="H16" s="20"/>
      <c r="I16" s="17"/>
      <c r="J16" s="17">
        <v>3</v>
      </c>
      <c r="K16" s="17"/>
      <c r="L16" s="13">
        <v>178</v>
      </c>
      <c r="M16" s="21"/>
      <c r="N16" s="18">
        <f t="shared" si="0"/>
        <v>181</v>
      </c>
      <c r="O16" s="22"/>
    </row>
    <row r="17" spans="1:17" x14ac:dyDescent="0.25">
      <c r="A17" s="12">
        <v>85924</v>
      </c>
      <c r="B17" s="13" t="s">
        <v>44</v>
      </c>
      <c r="C17" s="17"/>
      <c r="D17" s="17"/>
      <c r="E17" s="17"/>
      <c r="F17" s="17"/>
      <c r="G17" s="17"/>
      <c r="H17" s="20"/>
      <c r="I17" s="17"/>
      <c r="J17" s="17">
        <v>0</v>
      </c>
      <c r="K17" s="17"/>
      <c r="L17" s="13">
        <v>7</v>
      </c>
      <c r="M17" s="21"/>
      <c r="N17" s="18">
        <f t="shared" si="0"/>
        <v>7</v>
      </c>
      <c r="O17" s="22"/>
    </row>
    <row r="18" spans="1:17" x14ac:dyDescent="0.25">
      <c r="A18" s="12"/>
      <c r="B18" s="23" t="s">
        <v>37</v>
      </c>
      <c r="C18" s="24">
        <f>SUM(C3:C17)</f>
        <v>3443</v>
      </c>
      <c r="D18" s="24">
        <f t="shared" ref="D18:G18" si="1">SUM(D3:D17)</f>
        <v>218</v>
      </c>
      <c r="E18" s="24">
        <f t="shared" si="1"/>
        <v>29</v>
      </c>
      <c r="F18" s="24">
        <f t="shared" si="1"/>
        <v>64</v>
      </c>
      <c r="G18" s="24">
        <f t="shared" si="1"/>
        <v>19</v>
      </c>
      <c r="H18" s="24"/>
      <c r="I18" s="24">
        <f t="shared" ref="I18:N18" si="2">SUM(I3:I17)</f>
        <v>4905.3326163095344</v>
      </c>
      <c r="J18" s="24">
        <f t="shared" si="2"/>
        <v>74</v>
      </c>
      <c r="K18" s="24">
        <f t="shared" si="2"/>
        <v>355.09677419354841</v>
      </c>
      <c r="L18" s="24">
        <f t="shared" si="2"/>
        <v>2655</v>
      </c>
      <c r="M18" s="24">
        <f t="shared" si="2"/>
        <v>1020</v>
      </c>
      <c r="N18" s="25">
        <f t="shared" si="2"/>
        <v>9009.4293905030827</v>
      </c>
    </row>
    <row r="19" spans="1:17" ht="15.75" customHeight="1" thickBot="1" x14ac:dyDescent="0.3">
      <c r="A19" s="26"/>
      <c r="B19" s="27"/>
      <c r="C19" s="28"/>
      <c r="D19" s="28"/>
      <c r="E19" s="29" t="s">
        <v>38</v>
      </c>
      <c r="F19" s="30"/>
      <c r="G19" s="31"/>
      <c r="H19" s="32">
        <f>'[1]Altrincham Summary'!$J$73</f>
        <v>1.4247262899533937</v>
      </c>
      <c r="I19" s="33">
        <f>I18/$N$18</f>
        <v>0.54446651432556736</v>
      </c>
      <c r="J19" s="33">
        <f>J18/$N$18</f>
        <v>8.2136167333753726E-3</v>
      </c>
      <c r="K19" s="33">
        <f t="shared" ref="K19:M19" si="3">K18/$N$18</f>
        <v>3.9413902790320879E-2</v>
      </c>
      <c r="L19" s="33">
        <f t="shared" si="3"/>
        <v>0.29469124901502181</v>
      </c>
      <c r="M19" s="33">
        <f t="shared" si="3"/>
        <v>0.11321471713571458</v>
      </c>
      <c r="N19" s="34">
        <v>1</v>
      </c>
      <c r="P19" s="35"/>
    </row>
    <row r="20" spans="1:17" s="37" customFormat="1" ht="16.5" thickTop="1" x14ac:dyDescent="0.25">
      <c r="A20" s="36" t="s">
        <v>39</v>
      </c>
      <c r="E20" s="38"/>
      <c r="F20" s="38"/>
      <c r="G20" s="38"/>
      <c r="H20" s="39"/>
      <c r="I20" s="39"/>
      <c r="J20" s="40"/>
      <c r="K20" s="41"/>
      <c r="L20" s="41"/>
      <c r="M20" s="41"/>
      <c r="N20" s="41"/>
      <c r="O20" s="41"/>
      <c r="P20" s="41"/>
      <c r="Q20" s="42"/>
    </row>
    <row r="21" spans="1:17" s="37" customFormat="1" ht="15" customHeight="1" x14ac:dyDescent="0.25">
      <c r="A21" s="43" t="s">
        <v>40</v>
      </c>
      <c r="B21" s="43"/>
      <c r="C21" s="43"/>
      <c r="D21" s="43"/>
      <c r="E21" s="43"/>
    </row>
    <row r="22" spans="1:17" s="37" customFormat="1" ht="15" customHeight="1" x14ac:dyDescent="0.25">
      <c r="A22" s="43" t="s">
        <v>41</v>
      </c>
      <c r="B22" s="44"/>
      <c r="C22" s="44"/>
      <c r="D22" s="44"/>
      <c r="E22" s="44"/>
      <c r="F22" s="44"/>
      <c r="G22" s="44"/>
      <c r="H22" s="44"/>
      <c r="I22" s="44"/>
      <c r="J22" s="44"/>
      <c r="K22" s="44"/>
      <c r="L22" s="44"/>
      <c r="M22" s="44"/>
      <c r="N22" s="44"/>
      <c r="O22" s="45"/>
      <c r="P22" s="45"/>
      <c r="Q22" s="45"/>
    </row>
    <row r="23" spans="1:17" x14ac:dyDescent="0.25">
      <c r="A23" s="44"/>
      <c r="B23" s="44"/>
      <c r="C23" s="44"/>
      <c r="D23" s="44"/>
      <c r="E23" s="44"/>
      <c r="F23" s="44"/>
      <c r="G23" s="44"/>
      <c r="H23" s="44"/>
      <c r="I23" s="44"/>
      <c r="J23" s="44"/>
      <c r="K23" s="44"/>
      <c r="L23" s="44"/>
      <c r="M23" s="44"/>
      <c r="N23" s="44"/>
    </row>
  </sheetData>
  <mergeCells count="4">
    <mergeCell ref="A1:N1"/>
    <mergeCell ref="E19:G19"/>
    <mergeCell ref="A21:E21"/>
    <mergeCell ref="A22:N23"/>
  </mergeCells>
  <pageMargins left="0.70866141732283472" right="0.70866141732283472" top="0.74803149606299213" bottom="0.74803149606299213" header="0.31496062992125984" footer="0.31496062992125984"/>
  <pageSetup paperSize="9" scale="88" orientation="landscape" r:id="rId1"/>
  <headerFooter>
    <oddHeader>&amp;C&amp;"Calibri,Regular"&amp;13SRAD Report No.2030 Transport Statistics Trafford 2018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779D8-3E11-4DE6-88ED-BF256CFBB5D5}">
  <sheetPr>
    <pageSetUpPr fitToPage="1"/>
  </sheetPr>
  <dimension ref="A1:R74"/>
  <sheetViews>
    <sheetView zoomScale="75" zoomScaleNormal="75" zoomScalePageLayoutView="50" workbookViewId="0">
      <selection activeCell="W16" sqref="W16"/>
    </sheetView>
  </sheetViews>
  <sheetFormatPr defaultColWidth="8.85546875" defaultRowHeight="15" x14ac:dyDescent="0.25"/>
  <cols>
    <col min="1" max="1" width="13.85546875" style="50" customWidth="1"/>
    <col min="2" max="2" width="11.7109375" style="50" customWidth="1"/>
    <col min="3" max="6" width="9.7109375" style="50" customWidth="1"/>
    <col min="7" max="7" width="9.5703125" style="50" customWidth="1"/>
    <col min="8" max="8" width="9.7109375" style="50" customWidth="1"/>
    <col min="9" max="9" width="10.140625" style="50" customWidth="1"/>
    <col min="10" max="10" width="18" style="50" customWidth="1"/>
    <col min="11" max="11" width="18.140625" style="50" customWidth="1"/>
    <col min="12" max="16384" width="8.85546875" style="50"/>
  </cols>
  <sheetData>
    <row r="1" spans="1:18" ht="16.5" thickTop="1" thickBot="1" x14ac:dyDescent="0.3">
      <c r="A1" s="47" t="s">
        <v>45</v>
      </c>
      <c r="B1" s="48"/>
      <c r="C1" s="48"/>
      <c r="D1" s="48"/>
      <c r="E1" s="48"/>
      <c r="F1" s="48"/>
      <c r="G1" s="48"/>
      <c r="H1" s="48"/>
      <c r="I1" s="48"/>
      <c r="J1" s="48"/>
      <c r="K1" s="48"/>
      <c r="L1" s="48"/>
      <c r="M1" s="48"/>
      <c r="N1" s="48"/>
      <c r="O1" s="48"/>
      <c r="P1" s="48"/>
      <c r="Q1" s="48"/>
      <c r="R1" s="49"/>
    </row>
    <row r="2" spans="1:18" ht="15.75" thickBot="1" x14ac:dyDescent="0.3">
      <c r="A2" s="51" t="s">
        <v>46</v>
      </c>
      <c r="B2" s="52" t="s">
        <v>47</v>
      </c>
      <c r="C2" s="53" t="s">
        <v>9</v>
      </c>
      <c r="D2" s="54" t="s">
        <v>48</v>
      </c>
      <c r="E2" s="53" t="s">
        <v>49</v>
      </c>
      <c r="F2" s="54" t="s">
        <v>12</v>
      </c>
      <c r="G2" s="53" t="s">
        <v>50</v>
      </c>
      <c r="H2" s="54" t="s">
        <v>51</v>
      </c>
      <c r="I2" s="54" t="s">
        <v>52</v>
      </c>
      <c r="J2" s="55" t="s">
        <v>46</v>
      </c>
      <c r="K2" s="52" t="s">
        <v>47</v>
      </c>
      <c r="L2" s="53" t="s">
        <v>9</v>
      </c>
      <c r="M2" s="54" t="s">
        <v>48</v>
      </c>
      <c r="N2" s="53" t="s">
        <v>49</v>
      </c>
      <c r="O2" s="54" t="s">
        <v>12</v>
      </c>
      <c r="P2" s="53" t="s">
        <v>50</v>
      </c>
      <c r="Q2" s="54" t="s">
        <v>51</v>
      </c>
      <c r="R2" s="56" t="s">
        <v>52</v>
      </c>
    </row>
    <row r="3" spans="1:18" x14ac:dyDescent="0.25">
      <c r="A3" s="57" t="s">
        <v>53</v>
      </c>
      <c r="B3" s="58">
        <v>1997</v>
      </c>
      <c r="C3" s="59">
        <v>3972</v>
      </c>
      <c r="D3" s="60">
        <v>334</v>
      </c>
      <c r="E3" s="59">
        <v>142</v>
      </c>
      <c r="F3" s="60">
        <v>147</v>
      </c>
      <c r="G3" s="59">
        <v>9</v>
      </c>
      <c r="H3" s="60">
        <v>88</v>
      </c>
      <c r="I3" s="60">
        <f>SUM(C3:H3)</f>
        <v>4692</v>
      </c>
      <c r="J3" s="61" t="s">
        <v>54</v>
      </c>
      <c r="K3" s="62">
        <v>1997</v>
      </c>
      <c r="L3" s="63">
        <v>3516</v>
      </c>
      <c r="M3" s="64">
        <v>341</v>
      </c>
      <c r="N3" s="63">
        <v>167</v>
      </c>
      <c r="O3" s="64">
        <v>134</v>
      </c>
      <c r="P3" s="63">
        <v>21</v>
      </c>
      <c r="Q3" s="64">
        <v>89</v>
      </c>
      <c r="R3" s="65">
        <f t="shared" ref="R3:R25" si="0">SUM(L3:Q3)</f>
        <v>4268</v>
      </c>
    </row>
    <row r="4" spans="1:18" x14ac:dyDescent="0.25">
      <c r="A4" s="57"/>
      <c r="B4" s="58">
        <v>1998</v>
      </c>
      <c r="C4" s="59"/>
      <c r="D4" s="60"/>
      <c r="E4" s="59"/>
      <c r="F4" s="60"/>
      <c r="G4" s="59"/>
      <c r="H4" s="60"/>
      <c r="I4" s="60"/>
      <c r="J4" s="66"/>
      <c r="K4" s="58">
        <v>1998</v>
      </c>
      <c r="L4" s="59"/>
      <c r="M4" s="60"/>
      <c r="N4" s="59"/>
      <c r="O4" s="60"/>
      <c r="P4" s="59"/>
      <c r="Q4" s="60"/>
      <c r="R4" s="67"/>
    </row>
    <row r="5" spans="1:18" x14ac:dyDescent="0.25">
      <c r="A5" s="57"/>
      <c r="B5" s="58">
        <v>1999</v>
      </c>
      <c r="C5" s="59">
        <v>4308</v>
      </c>
      <c r="D5" s="60">
        <v>321</v>
      </c>
      <c r="E5" s="59">
        <v>145</v>
      </c>
      <c r="F5" s="60">
        <v>150</v>
      </c>
      <c r="G5" s="59">
        <v>19</v>
      </c>
      <c r="H5" s="60">
        <v>71</v>
      </c>
      <c r="I5" s="60">
        <f t="shared" ref="I5:I25" si="1">SUM(C5:H5)</f>
        <v>5014</v>
      </c>
      <c r="J5" s="66"/>
      <c r="K5" s="58">
        <v>1999</v>
      </c>
      <c r="L5" s="59">
        <v>3512</v>
      </c>
      <c r="M5" s="60">
        <v>417</v>
      </c>
      <c r="N5" s="59">
        <v>196</v>
      </c>
      <c r="O5" s="60">
        <v>157</v>
      </c>
      <c r="P5" s="59">
        <v>11</v>
      </c>
      <c r="Q5" s="60">
        <v>78</v>
      </c>
      <c r="R5" s="67">
        <f t="shared" si="0"/>
        <v>4371</v>
      </c>
    </row>
    <row r="6" spans="1:18" x14ac:dyDescent="0.25">
      <c r="A6" s="57"/>
      <c r="B6" s="58">
        <v>2000</v>
      </c>
      <c r="C6" s="59"/>
      <c r="D6" s="60"/>
      <c r="E6" s="59"/>
      <c r="F6" s="60"/>
      <c r="G6" s="59"/>
      <c r="H6" s="60"/>
      <c r="I6" s="60"/>
      <c r="J6" s="66"/>
      <c r="K6" s="58">
        <v>2000</v>
      </c>
      <c r="L6" s="59"/>
      <c r="M6" s="60"/>
      <c r="N6" s="59"/>
      <c r="O6" s="60"/>
      <c r="P6" s="59"/>
      <c r="Q6" s="60"/>
      <c r="R6" s="67"/>
    </row>
    <row r="7" spans="1:18" x14ac:dyDescent="0.25">
      <c r="A7" s="57"/>
      <c r="B7" s="58">
        <v>2001</v>
      </c>
      <c r="C7" s="59"/>
      <c r="D7" s="60"/>
      <c r="E7" s="59"/>
      <c r="F7" s="60"/>
      <c r="G7" s="59"/>
      <c r="H7" s="60"/>
      <c r="I7" s="60"/>
      <c r="J7" s="66"/>
      <c r="K7" s="58">
        <v>2001</v>
      </c>
      <c r="L7" s="59"/>
      <c r="M7" s="60"/>
      <c r="N7" s="59"/>
      <c r="O7" s="60"/>
      <c r="P7" s="59"/>
      <c r="Q7" s="60"/>
      <c r="R7" s="67"/>
    </row>
    <row r="8" spans="1:18" x14ac:dyDescent="0.25">
      <c r="A8" s="57"/>
      <c r="B8" s="58">
        <v>2002</v>
      </c>
      <c r="C8" s="59">
        <v>4491</v>
      </c>
      <c r="D8" s="60">
        <v>421</v>
      </c>
      <c r="E8" s="59">
        <v>103</v>
      </c>
      <c r="F8" s="60">
        <v>134</v>
      </c>
      <c r="G8" s="59">
        <v>21</v>
      </c>
      <c r="H8" s="60">
        <v>71</v>
      </c>
      <c r="I8" s="60">
        <f t="shared" si="1"/>
        <v>5241</v>
      </c>
      <c r="J8" s="66"/>
      <c r="K8" s="58">
        <v>2002</v>
      </c>
      <c r="L8" s="59">
        <v>3339</v>
      </c>
      <c r="M8" s="60">
        <v>468</v>
      </c>
      <c r="N8" s="59">
        <v>129</v>
      </c>
      <c r="O8" s="60">
        <v>112</v>
      </c>
      <c r="P8" s="59">
        <v>13</v>
      </c>
      <c r="Q8" s="60">
        <v>50</v>
      </c>
      <c r="R8" s="67">
        <f t="shared" si="0"/>
        <v>4111</v>
      </c>
    </row>
    <row r="9" spans="1:18" x14ac:dyDescent="0.25">
      <c r="A9" s="57"/>
      <c r="B9" s="58">
        <v>2003</v>
      </c>
      <c r="C9" s="59"/>
      <c r="D9" s="60"/>
      <c r="E9" s="59"/>
      <c r="F9" s="60"/>
      <c r="G9" s="59"/>
      <c r="H9" s="60"/>
      <c r="I9" s="60"/>
      <c r="J9" s="66"/>
      <c r="K9" s="58">
        <v>2003</v>
      </c>
      <c r="L9" s="59"/>
      <c r="M9" s="60"/>
      <c r="N9" s="59"/>
      <c r="O9" s="60"/>
      <c r="P9" s="59"/>
      <c r="Q9" s="60"/>
      <c r="R9" s="67"/>
    </row>
    <row r="10" spans="1:18" x14ac:dyDescent="0.25">
      <c r="A10" s="57"/>
      <c r="B10" s="58">
        <v>2004</v>
      </c>
      <c r="C10" s="59"/>
      <c r="D10" s="60"/>
      <c r="E10" s="59"/>
      <c r="F10" s="60"/>
      <c r="G10" s="59"/>
      <c r="H10" s="60"/>
      <c r="I10" s="60"/>
      <c r="J10" s="66"/>
      <c r="K10" s="58">
        <v>2004</v>
      </c>
      <c r="L10" s="59"/>
      <c r="M10" s="60"/>
      <c r="N10" s="59"/>
      <c r="O10" s="60"/>
      <c r="P10" s="59"/>
      <c r="Q10" s="60"/>
      <c r="R10" s="67"/>
    </row>
    <row r="11" spans="1:18" x14ac:dyDescent="0.25">
      <c r="A11" s="57"/>
      <c r="B11" s="58">
        <v>2005</v>
      </c>
      <c r="C11" s="59">
        <v>3534</v>
      </c>
      <c r="D11" s="60">
        <v>343</v>
      </c>
      <c r="E11" s="59">
        <v>88</v>
      </c>
      <c r="F11" s="60">
        <v>109</v>
      </c>
      <c r="G11" s="59">
        <v>17</v>
      </c>
      <c r="H11" s="60">
        <v>79</v>
      </c>
      <c r="I11" s="60">
        <f t="shared" si="1"/>
        <v>4170</v>
      </c>
      <c r="J11" s="66"/>
      <c r="K11" s="58">
        <v>2005</v>
      </c>
      <c r="L11" s="59">
        <v>3015</v>
      </c>
      <c r="M11" s="60">
        <v>403</v>
      </c>
      <c r="N11" s="59">
        <v>106</v>
      </c>
      <c r="O11" s="60">
        <v>101</v>
      </c>
      <c r="P11" s="59">
        <v>14</v>
      </c>
      <c r="Q11" s="60">
        <v>59</v>
      </c>
      <c r="R11" s="67">
        <f t="shared" si="0"/>
        <v>3698</v>
      </c>
    </row>
    <row r="12" spans="1:18" x14ac:dyDescent="0.25">
      <c r="A12" s="57"/>
      <c r="B12" s="58">
        <v>2006</v>
      </c>
      <c r="C12" s="59"/>
      <c r="D12" s="60"/>
      <c r="E12" s="59"/>
      <c r="F12" s="60"/>
      <c r="G12" s="59"/>
      <c r="H12" s="60"/>
      <c r="I12" s="60"/>
      <c r="J12" s="66"/>
      <c r="K12" s="58">
        <v>2006</v>
      </c>
      <c r="L12" s="59"/>
      <c r="M12" s="60"/>
      <c r="N12" s="59"/>
      <c r="O12" s="60"/>
      <c r="P12" s="59"/>
      <c r="Q12" s="60"/>
      <c r="R12" s="67"/>
    </row>
    <row r="13" spans="1:18" x14ac:dyDescent="0.25">
      <c r="A13" s="57"/>
      <c r="B13" s="58">
        <v>2007</v>
      </c>
      <c r="C13" s="59"/>
      <c r="D13" s="60"/>
      <c r="E13" s="59"/>
      <c r="F13" s="60"/>
      <c r="G13" s="59"/>
      <c r="H13" s="60"/>
      <c r="I13" s="60"/>
      <c r="J13" s="66"/>
      <c r="K13" s="58">
        <v>2007</v>
      </c>
      <c r="L13" s="59"/>
      <c r="M13" s="60"/>
      <c r="N13" s="59"/>
      <c r="O13" s="60"/>
      <c r="P13" s="59"/>
      <c r="Q13" s="60"/>
      <c r="R13" s="67"/>
    </row>
    <row r="14" spans="1:18" x14ac:dyDescent="0.25">
      <c r="A14" s="57"/>
      <c r="B14" s="58">
        <v>2008</v>
      </c>
      <c r="C14" s="59">
        <v>3724</v>
      </c>
      <c r="D14" s="60">
        <v>304</v>
      </c>
      <c r="E14" s="59">
        <v>74</v>
      </c>
      <c r="F14" s="60">
        <v>107</v>
      </c>
      <c r="G14" s="59">
        <v>16</v>
      </c>
      <c r="H14" s="60">
        <v>89</v>
      </c>
      <c r="I14" s="60">
        <f t="shared" si="1"/>
        <v>4314</v>
      </c>
      <c r="J14" s="66"/>
      <c r="K14" s="58">
        <v>2008</v>
      </c>
      <c r="L14" s="59">
        <v>2482</v>
      </c>
      <c r="M14" s="60">
        <v>412</v>
      </c>
      <c r="N14" s="59">
        <v>110</v>
      </c>
      <c r="O14" s="60">
        <v>104</v>
      </c>
      <c r="P14" s="59">
        <v>6</v>
      </c>
      <c r="Q14" s="60">
        <v>38</v>
      </c>
      <c r="R14" s="67">
        <f t="shared" si="0"/>
        <v>3152</v>
      </c>
    </row>
    <row r="15" spans="1:18" x14ac:dyDescent="0.25">
      <c r="A15" s="57"/>
      <c r="B15" s="58">
        <v>2009</v>
      </c>
      <c r="C15" s="59">
        <v>3692</v>
      </c>
      <c r="D15" s="60">
        <v>308</v>
      </c>
      <c r="E15" s="59">
        <v>60</v>
      </c>
      <c r="F15" s="60">
        <v>105</v>
      </c>
      <c r="G15" s="59">
        <v>14</v>
      </c>
      <c r="H15" s="60">
        <v>94</v>
      </c>
      <c r="I15" s="60">
        <f t="shared" si="1"/>
        <v>4273</v>
      </c>
      <c r="J15" s="66"/>
      <c r="K15" s="58">
        <v>2009</v>
      </c>
      <c r="L15" s="59">
        <v>2549</v>
      </c>
      <c r="M15" s="60">
        <v>386</v>
      </c>
      <c r="N15" s="59">
        <v>83</v>
      </c>
      <c r="O15" s="60">
        <v>94</v>
      </c>
      <c r="P15" s="59">
        <v>19</v>
      </c>
      <c r="Q15" s="60">
        <v>54</v>
      </c>
      <c r="R15" s="67">
        <f t="shared" si="0"/>
        <v>3185</v>
      </c>
    </row>
    <row r="16" spans="1:18" x14ac:dyDescent="0.25">
      <c r="A16" s="57"/>
      <c r="B16" s="58">
        <v>2010</v>
      </c>
      <c r="C16" s="59">
        <v>3671</v>
      </c>
      <c r="D16" s="60">
        <v>330</v>
      </c>
      <c r="E16" s="59">
        <v>68</v>
      </c>
      <c r="F16" s="60">
        <v>101</v>
      </c>
      <c r="G16" s="59">
        <v>17</v>
      </c>
      <c r="H16" s="60">
        <v>96</v>
      </c>
      <c r="I16" s="60">
        <f t="shared" si="1"/>
        <v>4283</v>
      </c>
      <c r="J16" s="66"/>
      <c r="K16" s="58">
        <v>2010</v>
      </c>
      <c r="L16" s="59">
        <v>2586</v>
      </c>
      <c r="M16" s="60">
        <v>392</v>
      </c>
      <c r="N16" s="59">
        <v>97</v>
      </c>
      <c r="O16" s="60">
        <v>98</v>
      </c>
      <c r="P16" s="59">
        <v>11</v>
      </c>
      <c r="Q16" s="60">
        <v>61</v>
      </c>
      <c r="R16" s="67">
        <f t="shared" si="0"/>
        <v>3245</v>
      </c>
    </row>
    <row r="17" spans="1:18" x14ac:dyDescent="0.25">
      <c r="A17" s="57"/>
      <c r="B17" s="58">
        <v>2011</v>
      </c>
      <c r="C17" s="59">
        <v>3550</v>
      </c>
      <c r="D17" s="60">
        <v>291</v>
      </c>
      <c r="E17" s="59">
        <v>51</v>
      </c>
      <c r="F17" s="60">
        <v>102</v>
      </c>
      <c r="G17" s="59">
        <v>13</v>
      </c>
      <c r="H17" s="60">
        <v>81</v>
      </c>
      <c r="I17" s="60">
        <f t="shared" si="1"/>
        <v>4088</v>
      </c>
      <c r="J17" s="66"/>
      <c r="K17" s="58">
        <v>2011</v>
      </c>
      <c r="L17" s="59">
        <v>2603</v>
      </c>
      <c r="M17" s="60">
        <v>342</v>
      </c>
      <c r="N17" s="59">
        <v>43</v>
      </c>
      <c r="O17" s="60">
        <v>98</v>
      </c>
      <c r="P17" s="59">
        <v>5</v>
      </c>
      <c r="Q17" s="60">
        <v>59</v>
      </c>
      <c r="R17" s="67">
        <f t="shared" si="0"/>
        <v>3150</v>
      </c>
    </row>
    <row r="18" spans="1:18" x14ac:dyDescent="0.25">
      <c r="A18" s="57"/>
      <c r="B18" s="58">
        <v>2012</v>
      </c>
      <c r="C18" s="59">
        <v>3737</v>
      </c>
      <c r="D18" s="60">
        <v>355</v>
      </c>
      <c r="E18" s="59">
        <v>57</v>
      </c>
      <c r="F18" s="60">
        <v>110</v>
      </c>
      <c r="G18" s="59">
        <v>7</v>
      </c>
      <c r="H18" s="60">
        <v>116</v>
      </c>
      <c r="I18" s="60">
        <f t="shared" si="1"/>
        <v>4382</v>
      </c>
      <c r="J18" s="66"/>
      <c r="K18" s="58">
        <v>2012</v>
      </c>
      <c r="L18" s="59">
        <v>2780</v>
      </c>
      <c r="M18" s="60">
        <v>408</v>
      </c>
      <c r="N18" s="59">
        <v>72</v>
      </c>
      <c r="O18" s="60">
        <v>94</v>
      </c>
      <c r="P18" s="59">
        <v>7</v>
      </c>
      <c r="Q18" s="60">
        <v>54</v>
      </c>
      <c r="R18" s="67">
        <f t="shared" si="0"/>
        <v>3415</v>
      </c>
    </row>
    <row r="19" spans="1:18" x14ac:dyDescent="0.25">
      <c r="A19" s="57"/>
      <c r="B19" s="68">
        <v>2013</v>
      </c>
      <c r="C19" s="69">
        <v>3878</v>
      </c>
      <c r="D19" s="69">
        <v>310</v>
      </c>
      <c r="E19" s="69">
        <v>71</v>
      </c>
      <c r="F19" s="69">
        <v>102</v>
      </c>
      <c r="G19" s="69">
        <v>13</v>
      </c>
      <c r="H19" s="69">
        <v>106</v>
      </c>
      <c r="I19" s="60">
        <f t="shared" si="1"/>
        <v>4480</v>
      </c>
      <c r="J19" s="66"/>
      <c r="K19" s="68">
        <v>2013</v>
      </c>
      <c r="L19" s="69">
        <v>2736</v>
      </c>
      <c r="M19" s="69">
        <v>377</v>
      </c>
      <c r="N19" s="69">
        <v>64</v>
      </c>
      <c r="O19" s="69">
        <v>110</v>
      </c>
      <c r="P19" s="69">
        <v>9</v>
      </c>
      <c r="Q19" s="69">
        <v>54</v>
      </c>
      <c r="R19" s="67">
        <f t="shared" si="0"/>
        <v>3350</v>
      </c>
    </row>
    <row r="20" spans="1:18" x14ac:dyDescent="0.25">
      <c r="A20" s="57"/>
      <c r="B20" s="68">
        <v>2014</v>
      </c>
      <c r="C20" s="69">
        <v>3891</v>
      </c>
      <c r="D20" s="69">
        <v>360</v>
      </c>
      <c r="E20" s="69">
        <v>61</v>
      </c>
      <c r="F20" s="69">
        <v>114</v>
      </c>
      <c r="G20" s="69">
        <v>12</v>
      </c>
      <c r="H20" s="69">
        <v>124</v>
      </c>
      <c r="I20" s="60">
        <f t="shared" si="1"/>
        <v>4562</v>
      </c>
      <c r="J20" s="66"/>
      <c r="K20" s="68">
        <v>2014</v>
      </c>
      <c r="L20" s="69">
        <v>2663</v>
      </c>
      <c r="M20" s="69">
        <v>412</v>
      </c>
      <c r="N20" s="69">
        <v>77</v>
      </c>
      <c r="O20" s="69">
        <v>107</v>
      </c>
      <c r="P20" s="69">
        <v>7</v>
      </c>
      <c r="Q20" s="69">
        <v>53</v>
      </c>
      <c r="R20" s="67">
        <f t="shared" si="0"/>
        <v>3319</v>
      </c>
    </row>
    <row r="21" spans="1:18" x14ac:dyDescent="0.25">
      <c r="A21" s="57"/>
      <c r="B21" s="68">
        <v>2015</v>
      </c>
      <c r="C21" s="69">
        <v>3721</v>
      </c>
      <c r="D21" s="69">
        <v>329</v>
      </c>
      <c r="E21" s="69">
        <v>61</v>
      </c>
      <c r="F21" s="69">
        <v>98</v>
      </c>
      <c r="G21" s="69">
        <v>17</v>
      </c>
      <c r="H21" s="69">
        <v>151</v>
      </c>
      <c r="I21" s="60">
        <f t="shared" si="1"/>
        <v>4377</v>
      </c>
      <c r="J21" s="66"/>
      <c r="K21" s="68">
        <v>2015</v>
      </c>
      <c r="L21" s="69">
        <v>2500</v>
      </c>
      <c r="M21" s="69">
        <v>371</v>
      </c>
      <c r="N21" s="69">
        <v>102</v>
      </c>
      <c r="O21" s="69">
        <v>83</v>
      </c>
      <c r="P21" s="69">
        <v>12</v>
      </c>
      <c r="Q21" s="69">
        <v>52</v>
      </c>
      <c r="R21" s="67">
        <f t="shared" si="0"/>
        <v>3120</v>
      </c>
    </row>
    <row r="22" spans="1:18" x14ac:dyDescent="0.25">
      <c r="A22" s="57"/>
      <c r="B22" s="68">
        <v>2016</v>
      </c>
      <c r="C22" s="69">
        <v>3641</v>
      </c>
      <c r="D22" s="69">
        <v>271</v>
      </c>
      <c r="E22" s="69">
        <v>61</v>
      </c>
      <c r="F22" s="69">
        <v>87</v>
      </c>
      <c r="G22" s="69">
        <v>17</v>
      </c>
      <c r="H22" s="69">
        <v>137</v>
      </c>
      <c r="I22" s="60">
        <f t="shared" si="1"/>
        <v>4214</v>
      </c>
      <c r="J22" s="66"/>
      <c r="K22" s="68">
        <v>2016</v>
      </c>
      <c r="L22" s="69">
        <v>2690</v>
      </c>
      <c r="M22" s="69">
        <v>312</v>
      </c>
      <c r="N22" s="69">
        <v>83</v>
      </c>
      <c r="O22" s="69">
        <v>78</v>
      </c>
      <c r="P22" s="69">
        <v>10</v>
      </c>
      <c r="Q22" s="69">
        <v>33</v>
      </c>
      <c r="R22" s="67">
        <f t="shared" si="0"/>
        <v>3206</v>
      </c>
    </row>
    <row r="23" spans="1:18" x14ac:dyDescent="0.25">
      <c r="A23" s="57"/>
      <c r="B23" s="68">
        <v>2017</v>
      </c>
      <c r="C23" s="69">
        <v>3827</v>
      </c>
      <c r="D23" s="69">
        <v>263</v>
      </c>
      <c r="E23" s="69">
        <v>73</v>
      </c>
      <c r="F23" s="69">
        <v>75</v>
      </c>
      <c r="G23" s="69">
        <v>10</v>
      </c>
      <c r="H23" s="69">
        <v>130</v>
      </c>
      <c r="I23" s="60">
        <f t="shared" si="1"/>
        <v>4378</v>
      </c>
      <c r="J23" s="66"/>
      <c r="K23" s="68">
        <v>2017</v>
      </c>
      <c r="L23" s="69">
        <v>2594</v>
      </c>
      <c r="M23" s="69">
        <v>360</v>
      </c>
      <c r="N23" s="69">
        <v>88</v>
      </c>
      <c r="O23" s="69">
        <v>71</v>
      </c>
      <c r="P23" s="69">
        <v>7</v>
      </c>
      <c r="Q23" s="69">
        <v>41</v>
      </c>
      <c r="R23" s="67">
        <f t="shared" si="0"/>
        <v>3161</v>
      </c>
    </row>
    <row r="24" spans="1:18" x14ac:dyDescent="0.25">
      <c r="A24" s="57"/>
      <c r="B24" s="68">
        <v>2018</v>
      </c>
      <c r="C24" s="69">
        <v>3877</v>
      </c>
      <c r="D24" s="69">
        <v>272</v>
      </c>
      <c r="E24" s="69">
        <v>80</v>
      </c>
      <c r="F24" s="69">
        <v>69</v>
      </c>
      <c r="G24" s="69">
        <v>21</v>
      </c>
      <c r="H24" s="69">
        <v>136</v>
      </c>
      <c r="I24" s="60">
        <f t="shared" si="1"/>
        <v>4455</v>
      </c>
      <c r="J24" s="66"/>
      <c r="K24" s="68">
        <v>2018</v>
      </c>
      <c r="L24" s="69">
        <v>2689</v>
      </c>
      <c r="M24" s="69">
        <v>382</v>
      </c>
      <c r="N24" s="69">
        <v>102</v>
      </c>
      <c r="O24" s="69">
        <v>62</v>
      </c>
      <c r="P24" s="69">
        <v>9</v>
      </c>
      <c r="Q24" s="69">
        <v>45</v>
      </c>
      <c r="R24" s="67">
        <f t="shared" si="0"/>
        <v>3289</v>
      </c>
    </row>
    <row r="25" spans="1:18" ht="15.75" thickBot="1" x14ac:dyDescent="0.3">
      <c r="A25" s="57"/>
      <c r="B25" s="68">
        <v>2019</v>
      </c>
      <c r="C25" s="69">
        <v>3937</v>
      </c>
      <c r="D25" s="69">
        <v>285</v>
      </c>
      <c r="E25" s="69">
        <v>83</v>
      </c>
      <c r="F25" s="69">
        <v>60</v>
      </c>
      <c r="G25" s="69">
        <v>15</v>
      </c>
      <c r="H25" s="69">
        <v>147</v>
      </c>
      <c r="I25" s="60">
        <f t="shared" si="1"/>
        <v>4527</v>
      </c>
      <c r="J25" s="66"/>
      <c r="K25" s="68">
        <v>2019</v>
      </c>
      <c r="L25" s="69">
        <v>2843</v>
      </c>
      <c r="M25" s="69">
        <v>362</v>
      </c>
      <c r="N25" s="69">
        <v>96</v>
      </c>
      <c r="O25" s="69">
        <v>59</v>
      </c>
      <c r="P25" s="69">
        <v>18</v>
      </c>
      <c r="Q25" s="69">
        <v>53</v>
      </c>
      <c r="R25" s="67">
        <f t="shared" si="0"/>
        <v>3431</v>
      </c>
    </row>
    <row r="26" spans="1:18" ht="15.75" thickBot="1" x14ac:dyDescent="0.3">
      <c r="A26" s="57"/>
      <c r="B26" s="70" t="s">
        <v>55</v>
      </c>
      <c r="C26" s="71">
        <f>C25/C3</f>
        <v>0.99118831822759312</v>
      </c>
      <c r="D26" s="71">
        <f t="shared" ref="D26:I26" si="2">D25/D3</f>
        <v>0.8532934131736527</v>
      </c>
      <c r="E26" s="71">
        <f t="shared" si="2"/>
        <v>0.58450704225352113</v>
      </c>
      <c r="F26" s="71">
        <f t="shared" si="2"/>
        <v>0.40816326530612246</v>
      </c>
      <c r="G26" s="71">
        <f t="shared" si="2"/>
        <v>1.6666666666666667</v>
      </c>
      <c r="H26" s="71">
        <f t="shared" si="2"/>
        <v>1.6704545454545454</v>
      </c>
      <c r="I26" s="71">
        <f t="shared" si="2"/>
        <v>0.96483375959079287</v>
      </c>
      <c r="J26" s="72"/>
      <c r="K26" s="70" t="s">
        <v>55</v>
      </c>
      <c r="L26" s="71">
        <f>L25/L3</f>
        <v>0.80858930602957901</v>
      </c>
      <c r="M26" s="71">
        <f t="shared" ref="M26:R26" si="3">M25/M3</f>
        <v>1.0615835777126099</v>
      </c>
      <c r="N26" s="71">
        <f t="shared" si="3"/>
        <v>0.57485029940119758</v>
      </c>
      <c r="O26" s="71">
        <f t="shared" si="3"/>
        <v>0.44029850746268656</v>
      </c>
      <c r="P26" s="71">
        <f t="shared" si="3"/>
        <v>0.8571428571428571</v>
      </c>
      <c r="Q26" s="71">
        <f t="shared" si="3"/>
        <v>0.5955056179775281</v>
      </c>
      <c r="R26" s="73">
        <f t="shared" si="3"/>
        <v>0.8038894095595126</v>
      </c>
    </row>
    <row r="27" spans="1:18" x14ac:dyDescent="0.25">
      <c r="A27" s="74" t="s">
        <v>56</v>
      </c>
      <c r="B27" s="58">
        <v>1997</v>
      </c>
      <c r="C27" s="59">
        <v>3517</v>
      </c>
      <c r="D27" s="60">
        <v>289</v>
      </c>
      <c r="E27" s="59">
        <v>96</v>
      </c>
      <c r="F27" s="60">
        <v>132</v>
      </c>
      <c r="G27" s="59">
        <v>16</v>
      </c>
      <c r="H27" s="60">
        <v>68</v>
      </c>
      <c r="I27" s="67">
        <f t="shared" ref="I27:I49" si="4">SUM(C27:H27)</f>
        <v>4118</v>
      </c>
    </row>
    <row r="28" spans="1:18" x14ac:dyDescent="0.25">
      <c r="A28" s="75"/>
      <c r="B28" s="58">
        <v>1998</v>
      </c>
      <c r="C28" s="59"/>
      <c r="D28" s="60"/>
      <c r="E28" s="59"/>
      <c r="F28" s="60"/>
      <c r="G28" s="59"/>
      <c r="H28" s="60"/>
      <c r="I28" s="67"/>
    </row>
    <row r="29" spans="1:18" x14ac:dyDescent="0.25">
      <c r="A29" s="75"/>
      <c r="B29" s="58">
        <v>1999</v>
      </c>
      <c r="C29" s="59">
        <v>3563</v>
      </c>
      <c r="D29" s="60">
        <v>245</v>
      </c>
      <c r="E29" s="59">
        <v>75</v>
      </c>
      <c r="F29" s="60">
        <v>135</v>
      </c>
      <c r="G29" s="59">
        <v>20</v>
      </c>
      <c r="H29" s="60">
        <v>59</v>
      </c>
      <c r="I29" s="67">
        <f t="shared" si="4"/>
        <v>4097</v>
      </c>
    </row>
    <row r="30" spans="1:18" x14ac:dyDescent="0.25">
      <c r="A30" s="75"/>
      <c r="B30" s="58">
        <v>2000</v>
      </c>
      <c r="C30" s="59"/>
      <c r="D30" s="60"/>
      <c r="E30" s="59"/>
      <c r="F30" s="60"/>
      <c r="G30" s="59"/>
      <c r="H30" s="60"/>
      <c r="I30" s="67"/>
    </row>
    <row r="31" spans="1:18" x14ac:dyDescent="0.25">
      <c r="A31" s="75"/>
      <c r="B31" s="58">
        <v>2001</v>
      </c>
      <c r="C31" s="59"/>
      <c r="D31" s="60"/>
      <c r="E31" s="59"/>
      <c r="F31" s="60"/>
      <c r="G31" s="59"/>
      <c r="H31" s="60"/>
      <c r="I31" s="67"/>
    </row>
    <row r="32" spans="1:18" x14ac:dyDescent="0.25">
      <c r="A32" s="75"/>
      <c r="B32" s="58">
        <v>2002</v>
      </c>
      <c r="C32" s="59">
        <v>3487</v>
      </c>
      <c r="D32" s="60">
        <v>278</v>
      </c>
      <c r="E32" s="59">
        <v>52</v>
      </c>
      <c r="F32" s="60">
        <v>124</v>
      </c>
      <c r="G32" s="59">
        <v>23</v>
      </c>
      <c r="H32" s="60">
        <v>39</v>
      </c>
      <c r="I32" s="67">
        <f t="shared" si="4"/>
        <v>4003</v>
      </c>
    </row>
    <row r="33" spans="1:9" x14ac:dyDescent="0.25">
      <c r="A33" s="75"/>
      <c r="B33" s="58">
        <v>2003</v>
      </c>
      <c r="C33" s="59"/>
      <c r="D33" s="60"/>
      <c r="E33" s="59"/>
      <c r="F33" s="60"/>
      <c r="G33" s="59"/>
      <c r="H33" s="60"/>
      <c r="I33" s="67"/>
    </row>
    <row r="34" spans="1:9" x14ac:dyDescent="0.25">
      <c r="A34" s="75"/>
      <c r="B34" s="58">
        <v>2004</v>
      </c>
      <c r="C34" s="59"/>
      <c r="D34" s="60"/>
      <c r="E34" s="59"/>
      <c r="F34" s="60"/>
      <c r="G34" s="59"/>
      <c r="H34" s="60"/>
      <c r="I34" s="67"/>
    </row>
    <row r="35" spans="1:9" x14ac:dyDescent="0.25">
      <c r="A35" s="75"/>
      <c r="B35" s="58">
        <v>2005</v>
      </c>
      <c r="C35" s="59">
        <v>3150</v>
      </c>
      <c r="D35" s="60">
        <v>249</v>
      </c>
      <c r="E35" s="59">
        <v>22</v>
      </c>
      <c r="F35" s="60">
        <v>98</v>
      </c>
      <c r="G35" s="59">
        <v>12</v>
      </c>
      <c r="H35" s="60">
        <v>44</v>
      </c>
      <c r="I35" s="67">
        <f t="shared" si="4"/>
        <v>3575</v>
      </c>
    </row>
    <row r="36" spans="1:9" x14ac:dyDescent="0.25">
      <c r="A36" s="75"/>
      <c r="B36" s="58">
        <v>2006</v>
      </c>
      <c r="C36" s="59"/>
      <c r="D36" s="60"/>
      <c r="E36" s="59"/>
      <c r="F36" s="60"/>
      <c r="G36" s="59"/>
      <c r="H36" s="60"/>
      <c r="I36" s="67"/>
    </row>
    <row r="37" spans="1:9" x14ac:dyDescent="0.25">
      <c r="A37" s="75"/>
      <c r="B37" s="58">
        <v>2007</v>
      </c>
      <c r="C37" s="59"/>
      <c r="D37" s="60"/>
      <c r="E37" s="59"/>
      <c r="F37" s="60"/>
      <c r="G37" s="59"/>
      <c r="H37" s="60"/>
      <c r="I37" s="67"/>
    </row>
    <row r="38" spans="1:9" x14ac:dyDescent="0.25">
      <c r="A38" s="75"/>
      <c r="B38" s="58">
        <v>2008</v>
      </c>
      <c r="C38" s="59">
        <v>2906</v>
      </c>
      <c r="D38" s="60">
        <v>221</v>
      </c>
      <c r="E38" s="59">
        <v>24</v>
      </c>
      <c r="F38" s="60">
        <v>96</v>
      </c>
      <c r="G38" s="59">
        <v>13</v>
      </c>
      <c r="H38" s="60">
        <v>63</v>
      </c>
      <c r="I38" s="67">
        <f t="shared" si="4"/>
        <v>3323</v>
      </c>
    </row>
    <row r="39" spans="1:9" x14ac:dyDescent="0.25">
      <c r="A39" s="75"/>
      <c r="B39" s="58">
        <v>2009</v>
      </c>
      <c r="C39" s="59">
        <v>2987</v>
      </c>
      <c r="D39" s="60">
        <v>228</v>
      </c>
      <c r="E39" s="59">
        <v>15</v>
      </c>
      <c r="F39" s="60">
        <v>90</v>
      </c>
      <c r="G39" s="59">
        <v>16</v>
      </c>
      <c r="H39" s="60">
        <v>71</v>
      </c>
      <c r="I39" s="67">
        <f t="shared" si="4"/>
        <v>3407</v>
      </c>
    </row>
    <row r="40" spans="1:9" x14ac:dyDescent="0.25">
      <c r="A40" s="75"/>
      <c r="B40" s="58">
        <v>2010</v>
      </c>
      <c r="C40" s="59">
        <v>3275</v>
      </c>
      <c r="D40" s="60">
        <v>230</v>
      </c>
      <c r="E40" s="59">
        <v>34</v>
      </c>
      <c r="F40" s="60">
        <v>96</v>
      </c>
      <c r="G40" s="59">
        <v>14</v>
      </c>
      <c r="H40" s="60">
        <v>58</v>
      </c>
      <c r="I40" s="67">
        <f t="shared" si="4"/>
        <v>3707</v>
      </c>
    </row>
    <row r="41" spans="1:9" x14ac:dyDescent="0.25">
      <c r="A41" s="75"/>
      <c r="B41" s="58">
        <v>2011</v>
      </c>
      <c r="C41" s="59">
        <v>2858</v>
      </c>
      <c r="D41" s="60">
        <v>206</v>
      </c>
      <c r="E41" s="59">
        <v>14</v>
      </c>
      <c r="F41" s="60">
        <v>98</v>
      </c>
      <c r="G41" s="59">
        <v>11</v>
      </c>
      <c r="H41" s="60">
        <v>78</v>
      </c>
      <c r="I41" s="67">
        <f t="shared" si="4"/>
        <v>3265</v>
      </c>
    </row>
    <row r="42" spans="1:9" x14ac:dyDescent="0.25">
      <c r="A42" s="75"/>
      <c r="B42" s="58">
        <v>2012</v>
      </c>
      <c r="C42" s="59">
        <v>2982</v>
      </c>
      <c r="D42" s="60">
        <v>268</v>
      </c>
      <c r="E42" s="59">
        <v>21</v>
      </c>
      <c r="F42" s="60">
        <v>95</v>
      </c>
      <c r="G42" s="59">
        <v>22</v>
      </c>
      <c r="H42" s="60">
        <v>63</v>
      </c>
      <c r="I42" s="67">
        <f t="shared" si="4"/>
        <v>3451</v>
      </c>
    </row>
    <row r="43" spans="1:9" x14ac:dyDescent="0.25">
      <c r="A43" s="75"/>
      <c r="B43" s="68">
        <v>2013</v>
      </c>
      <c r="C43" s="69">
        <v>3017</v>
      </c>
      <c r="D43" s="69">
        <v>225</v>
      </c>
      <c r="E43" s="69">
        <v>33</v>
      </c>
      <c r="F43" s="69">
        <v>94</v>
      </c>
      <c r="G43" s="69">
        <v>16</v>
      </c>
      <c r="H43" s="69">
        <v>86</v>
      </c>
      <c r="I43" s="67">
        <f t="shared" si="4"/>
        <v>3471</v>
      </c>
    </row>
    <row r="44" spans="1:9" x14ac:dyDescent="0.25">
      <c r="A44" s="75"/>
      <c r="B44" s="68">
        <v>2014</v>
      </c>
      <c r="C44" s="69">
        <v>3150</v>
      </c>
      <c r="D44" s="69">
        <v>247</v>
      </c>
      <c r="E44" s="69">
        <v>18</v>
      </c>
      <c r="F44" s="69">
        <v>101</v>
      </c>
      <c r="G44" s="69">
        <v>13</v>
      </c>
      <c r="H44" s="69">
        <v>98</v>
      </c>
      <c r="I44" s="67">
        <f t="shared" si="4"/>
        <v>3627</v>
      </c>
    </row>
    <row r="45" spans="1:9" x14ac:dyDescent="0.25">
      <c r="A45" s="75"/>
      <c r="B45" s="68">
        <v>2015</v>
      </c>
      <c r="C45" s="69">
        <v>3077</v>
      </c>
      <c r="D45" s="69">
        <v>227</v>
      </c>
      <c r="E45" s="69">
        <v>31</v>
      </c>
      <c r="F45" s="69">
        <v>75</v>
      </c>
      <c r="G45" s="69">
        <v>20</v>
      </c>
      <c r="H45" s="69">
        <v>85</v>
      </c>
      <c r="I45" s="67">
        <f t="shared" si="4"/>
        <v>3515</v>
      </c>
    </row>
    <row r="46" spans="1:9" x14ac:dyDescent="0.25">
      <c r="A46" s="75"/>
      <c r="B46" s="68">
        <v>2016</v>
      </c>
      <c r="C46" s="69">
        <v>3398</v>
      </c>
      <c r="D46" s="69">
        <v>180</v>
      </c>
      <c r="E46" s="69">
        <v>15</v>
      </c>
      <c r="F46" s="69">
        <v>70</v>
      </c>
      <c r="G46" s="69">
        <v>14</v>
      </c>
      <c r="H46" s="69">
        <v>75</v>
      </c>
      <c r="I46" s="67">
        <f t="shared" si="4"/>
        <v>3752</v>
      </c>
    </row>
    <row r="47" spans="1:9" x14ac:dyDescent="0.25">
      <c r="A47" s="75"/>
      <c r="B47" s="68">
        <v>2017</v>
      </c>
      <c r="C47" s="69">
        <v>3288</v>
      </c>
      <c r="D47" s="69">
        <v>241</v>
      </c>
      <c r="E47" s="69">
        <v>31</v>
      </c>
      <c r="F47" s="69">
        <v>72</v>
      </c>
      <c r="G47" s="69">
        <v>6</v>
      </c>
      <c r="H47" s="69">
        <v>60</v>
      </c>
      <c r="I47" s="67">
        <f t="shared" si="4"/>
        <v>3698</v>
      </c>
    </row>
    <row r="48" spans="1:9" x14ac:dyDescent="0.25">
      <c r="A48" s="75"/>
      <c r="B48" s="68">
        <v>2018</v>
      </c>
      <c r="C48" s="69">
        <v>3254</v>
      </c>
      <c r="D48" s="69">
        <v>214</v>
      </c>
      <c r="E48" s="69">
        <v>31</v>
      </c>
      <c r="F48" s="69">
        <v>61</v>
      </c>
      <c r="G48" s="69">
        <v>9</v>
      </c>
      <c r="H48" s="69">
        <v>56</v>
      </c>
      <c r="I48" s="67">
        <f t="shared" si="4"/>
        <v>3625</v>
      </c>
    </row>
    <row r="49" spans="1:15" ht="15.75" thickBot="1" x14ac:dyDescent="0.3">
      <c r="A49" s="75"/>
      <c r="B49" s="68">
        <v>2019</v>
      </c>
      <c r="C49" s="69">
        <v>3443</v>
      </c>
      <c r="D49" s="69">
        <v>218</v>
      </c>
      <c r="E49" s="69">
        <v>29</v>
      </c>
      <c r="F49" s="69">
        <v>64</v>
      </c>
      <c r="G49" s="69">
        <v>19</v>
      </c>
      <c r="H49" s="69">
        <v>74</v>
      </c>
      <c r="I49" s="67">
        <f t="shared" si="4"/>
        <v>3847</v>
      </c>
    </row>
    <row r="50" spans="1:15" ht="15.75" thickBot="1" x14ac:dyDescent="0.3">
      <c r="A50" s="76"/>
      <c r="B50" s="77" t="s">
        <v>55</v>
      </c>
      <c r="C50" s="78">
        <f>C49/C27</f>
        <v>0.97895934034688659</v>
      </c>
      <c r="D50" s="78">
        <f t="shared" ref="D50:I50" si="5">D49/D27</f>
        <v>0.75432525951557095</v>
      </c>
      <c r="E50" s="78">
        <f t="shared" si="5"/>
        <v>0.30208333333333331</v>
      </c>
      <c r="F50" s="78">
        <f t="shared" si="5"/>
        <v>0.48484848484848486</v>
      </c>
      <c r="G50" s="78">
        <f t="shared" si="5"/>
        <v>1.1875</v>
      </c>
      <c r="H50" s="78">
        <f t="shared" si="5"/>
        <v>1.088235294117647</v>
      </c>
      <c r="I50" s="79">
        <f t="shared" si="5"/>
        <v>0.93419135502671202</v>
      </c>
    </row>
    <row r="51" spans="1:15" ht="15.75" customHeight="1" thickTop="1" x14ac:dyDescent="0.25">
      <c r="A51" s="80" t="s">
        <v>57</v>
      </c>
      <c r="B51" s="80"/>
      <c r="C51" s="80"/>
      <c r="D51" s="80"/>
      <c r="E51" s="80"/>
      <c r="F51" s="80"/>
      <c r="G51" s="80"/>
      <c r="H51" s="80"/>
      <c r="I51" s="80"/>
      <c r="J51" s="80"/>
      <c r="K51" s="80"/>
      <c r="L51" s="80"/>
      <c r="M51" s="80"/>
      <c r="N51" s="80"/>
      <c r="O51" s="80"/>
    </row>
    <row r="58" spans="1:15" x14ac:dyDescent="0.25">
      <c r="K58" s="81"/>
    </row>
    <row r="59" spans="1:15" x14ac:dyDescent="0.25">
      <c r="K59" s="81"/>
    </row>
    <row r="60" spans="1:15" x14ac:dyDescent="0.25">
      <c r="K60" s="81"/>
    </row>
    <row r="72" spans="1:1" ht="30" customHeight="1" x14ac:dyDescent="0.25"/>
    <row r="74" spans="1:1" x14ac:dyDescent="0.25">
      <c r="A74" s="81"/>
    </row>
  </sheetData>
  <mergeCells count="5">
    <mergeCell ref="A1:R1"/>
    <mergeCell ref="A3:A26"/>
    <mergeCell ref="J3:J26"/>
    <mergeCell ref="A27:A50"/>
    <mergeCell ref="A51:O51"/>
  </mergeCells>
  <printOptions horizontalCentered="1" verticalCentered="1"/>
  <pageMargins left="0.74803149606299213" right="0.74803149606299213" top="0.78740157480314965" bottom="0" header="0.51181102362204722" footer="0.51181102362204722"/>
  <pageSetup paperSize="9" scale="64" orientation="landscape" r:id="rId1"/>
  <headerFooter alignWithMargins="0">
    <oddHeader>&amp;C&amp;"-,Regular"&amp;13SRAD Report No.2030 Transport Statistics Trafford 2018</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41F77-B49D-4D03-8E9C-B4C5E9D80599}">
  <sheetPr>
    <pageSetUpPr fitToPage="1"/>
  </sheetPr>
  <dimension ref="A1:H28"/>
  <sheetViews>
    <sheetView topLeftCell="A5" zoomScale="75" zoomScaleNormal="75" workbookViewId="0">
      <selection activeCell="W16" sqref="W16"/>
    </sheetView>
  </sheetViews>
  <sheetFormatPr defaultRowHeight="15.75" x14ac:dyDescent="0.25"/>
  <cols>
    <col min="1" max="1" width="23.42578125" style="83" customWidth="1"/>
    <col min="2" max="2" width="8.28515625" style="83" customWidth="1"/>
    <col min="3" max="3" width="11.140625" style="83" bestFit="1" customWidth="1"/>
    <col min="4" max="4" width="7.5703125" style="83" customWidth="1"/>
    <col min="5" max="5" width="11.28515625" style="83" customWidth="1"/>
    <col min="6" max="6" width="9.140625" style="83" customWidth="1"/>
    <col min="7" max="7" width="11.140625" style="83" bestFit="1" customWidth="1"/>
    <col min="8" max="8" width="8.5703125" style="83" customWidth="1"/>
    <col min="9" max="16384" width="9.140625" style="83"/>
  </cols>
  <sheetData>
    <row r="1" spans="1:8" ht="16.5" thickBot="1" x14ac:dyDescent="0.3">
      <c r="A1" s="82" t="s">
        <v>58</v>
      </c>
    </row>
    <row r="2" spans="1:8" ht="18.75" customHeight="1" thickTop="1" x14ac:dyDescent="0.25">
      <c r="A2" s="84" t="s">
        <v>59</v>
      </c>
      <c r="B2" s="85"/>
      <c r="C2" s="85"/>
      <c r="D2" s="85"/>
      <c r="E2" s="85"/>
      <c r="F2" s="85"/>
      <c r="G2" s="86"/>
      <c r="H2" s="87"/>
    </row>
    <row r="3" spans="1:8" x14ac:dyDescent="0.25">
      <c r="A3" s="88"/>
      <c r="B3" s="89" t="s">
        <v>53</v>
      </c>
      <c r="C3" s="90"/>
      <c r="D3" s="91" t="s">
        <v>54</v>
      </c>
      <c r="E3" s="92"/>
      <c r="F3" s="89" t="s">
        <v>56</v>
      </c>
      <c r="G3" s="93"/>
    </row>
    <row r="4" spans="1:8" ht="44.25" customHeight="1" x14ac:dyDescent="0.25">
      <c r="A4" s="88" t="s">
        <v>60</v>
      </c>
      <c r="B4" s="94" t="s">
        <v>61</v>
      </c>
      <c r="C4" s="94" t="s">
        <v>62</v>
      </c>
      <c r="D4" s="94" t="s">
        <v>61</v>
      </c>
      <c r="E4" s="94" t="s">
        <v>62</v>
      </c>
      <c r="F4" s="94" t="s">
        <v>61</v>
      </c>
      <c r="G4" s="95" t="s">
        <v>62</v>
      </c>
    </row>
    <row r="5" spans="1:8" x14ac:dyDescent="0.25">
      <c r="A5" s="88" t="s">
        <v>63</v>
      </c>
      <c r="B5" s="96">
        <v>77.443609022556387</v>
      </c>
      <c r="C5" s="97">
        <v>1.263157894736842</v>
      </c>
      <c r="D5" s="96">
        <v>74.766355140186917</v>
      </c>
      <c r="E5" s="97">
        <v>1.3271028037383177</v>
      </c>
      <c r="F5" s="96">
        <v>80.991735537190081</v>
      </c>
      <c r="G5" s="98">
        <v>1.2975206611570247</v>
      </c>
    </row>
    <row r="6" spans="1:8" x14ac:dyDescent="0.25">
      <c r="A6" s="88" t="s">
        <v>64</v>
      </c>
      <c r="B6" s="96"/>
      <c r="C6" s="97"/>
      <c r="D6" s="96"/>
      <c r="E6" s="97"/>
      <c r="F6" s="96"/>
      <c r="G6" s="98"/>
    </row>
    <row r="7" spans="1:8" x14ac:dyDescent="0.25">
      <c r="A7" s="88" t="s">
        <v>65</v>
      </c>
      <c r="B7" s="96">
        <v>75.480769230769226</v>
      </c>
      <c r="C7" s="97">
        <v>1.2920673076923077</v>
      </c>
      <c r="D7" s="96">
        <v>66.139240506329116</v>
      </c>
      <c r="E7" s="97">
        <v>1.2340720221606649</v>
      </c>
      <c r="F7" s="96">
        <v>66.139240506329116</v>
      </c>
      <c r="G7" s="98">
        <v>1.4409282700421941</v>
      </c>
    </row>
    <row r="8" spans="1:8" ht="16.5" thickBot="1" x14ac:dyDescent="0.3">
      <c r="A8" s="99" t="s">
        <v>66</v>
      </c>
      <c r="B8" s="100">
        <v>75.956284153005456</v>
      </c>
      <c r="C8" s="101">
        <v>1.2850581636546148</v>
      </c>
      <c r="D8" s="100">
        <v>79.131483715319661</v>
      </c>
      <c r="E8" s="101">
        <v>1.2464173391472728</v>
      </c>
      <c r="F8" s="100">
        <v>67.820392890551915</v>
      </c>
      <c r="G8" s="102">
        <v>1.4247262899533937</v>
      </c>
    </row>
    <row r="9" spans="1:8" ht="15.75" customHeight="1" thickTop="1" x14ac:dyDescent="0.25">
      <c r="A9" s="103" t="s">
        <v>67</v>
      </c>
    </row>
    <row r="10" spans="1:8" ht="15.75" customHeight="1" thickBot="1" x14ac:dyDescent="0.3">
      <c r="A10" s="103"/>
    </row>
    <row r="11" spans="1:8" ht="16.5" thickTop="1" x14ac:dyDescent="0.25">
      <c r="A11" s="104" t="s">
        <v>68</v>
      </c>
      <c r="B11" s="105"/>
      <c r="C11" s="105"/>
      <c r="D11" s="106"/>
      <c r="E11" s="106"/>
      <c r="F11" s="106"/>
      <c r="G11" s="107"/>
    </row>
    <row r="12" spans="1:8" x14ac:dyDescent="0.25">
      <c r="A12" s="108" t="s">
        <v>47</v>
      </c>
      <c r="B12" s="89" t="s">
        <v>53</v>
      </c>
      <c r="C12" s="89"/>
      <c r="D12" s="89" t="s">
        <v>54</v>
      </c>
      <c r="E12" s="89"/>
      <c r="F12" s="89" t="s">
        <v>56</v>
      </c>
      <c r="G12" s="93"/>
    </row>
    <row r="13" spans="1:8" ht="47.25" x14ac:dyDescent="0.25">
      <c r="A13" s="108"/>
      <c r="B13" s="94" t="s">
        <v>61</v>
      </c>
      <c r="C13" s="94" t="s">
        <v>62</v>
      </c>
      <c r="D13" s="94" t="s">
        <v>61</v>
      </c>
      <c r="E13" s="94" t="s">
        <v>62</v>
      </c>
      <c r="F13" s="94" t="s">
        <v>61</v>
      </c>
      <c r="G13" s="95" t="s">
        <v>62</v>
      </c>
    </row>
    <row r="14" spans="1:8" x14ac:dyDescent="0.25">
      <c r="A14" s="109">
        <v>2002</v>
      </c>
      <c r="B14" s="96">
        <v>78</v>
      </c>
      <c r="C14" s="97">
        <v>1.27</v>
      </c>
      <c r="D14" s="96">
        <v>74</v>
      </c>
      <c r="E14" s="97">
        <v>1.28</v>
      </c>
      <c r="F14" s="96">
        <v>73</v>
      </c>
      <c r="G14" s="98">
        <v>1.34</v>
      </c>
    </row>
    <row r="15" spans="1:8" x14ac:dyDescent="0.25">
      <c r="A15" s="109">
        <v>2005</v>
      </c>
      <c r="B15" s="96">
        <v>84</v>
      </c>
      <c r="C15" s="97">
        <v>1.18</v>
      </c>
      <c r="D15" s="96">
        <v>76</v>
      </c>
      <c r="E15" s="97">
        <v>1.27</v>
      </c>
      <c r="F15" s="96">
        <v>74</v>
      </c>
      <c r="G15" s="98">
        <v>1.32</v>
      </c>
    </row>
    <row r="16" spans="1:8" x14ac:dyDescent="0.25">
      <c r="A16" s="109">
        <v>2008</v>
      </c>
      <c r="B16" s="96">
        <v>80</v>
      </c>
      <c r="C16" s="97">
        <v>1.22</v>
      </c>
      <c r="D16" s="96">
        <v>77</v>
      </c>
      <c r="E16" s="97">
        <v>1.26</v>
      </c>
      <c r="F16" s="96">
        <v>80</v>
      </c>
      <c r="G16" s="98">
        <v>1.23</v>
      </c>
    </row>
    <row r="17" spans="1:7" x14ac:dyDescent="0.25">
      <c r="A17" s="109">
        <v>2009</v>
      </c>
      <c r="B17" s="96">
        <v>74.220623501199043</v>
      </c>
      <c r="C17" s="97">
        <v>1.315347721822542</v>
      </c>
      <c r="D17" s="96">
        <v>71.120331950207472</v>
      </c>
      <c r="E17" s="97">
        <v>1.3269709543568464</v>
      </c>
      <c r="F17" s="96">
        <v>67.486950037285609</v>
      </c>
      <c r="G17" s="98">
        <v>1.4213273676360925</v>
      </c>
    </row>
    <row r="18" spans="1:7" x14ac:dyDescent="0.25">
      <c r="A18" s="109">
        <v>2010</v>
      </c>
      <c r="B18" s="96">
        <v>73.253731343283576</v>
      </c>
      <c r="C18" s="97">
        <v>1.3104477611940299</v>
      </c>
      <c r="D18" s="96">
        <v>69.885433715220941</v>
      </c>
      <c r="E18" s="97">
        <v>1.3551554828150574</v>
      </c>
      <c r="F18" s="96">
        <v>65.983860955927994</v>
      </c>
      <c r="G18" s="98">
        <v>1.4090626939788951</v>
      </c>
    </row>
    <row r="19" spans="1:7" x14ac:dyDescent="0.25">
      <c r="A19" s="109">
        <v>2011</v>
      </c>
      <c r="B19" s="96">
        <v>77</v>
      </c>
      <c r="C19" s="97">
        <v>1.26</v>
      </c>
      <c r="D19" s="96">
        <v>74</v>
      </c>
      <c r="E19" s="97">
        <v>1.3</v>
      </c>
      <c r="F19" s="96">
        <v>70</v>
      </c>
      <c r="G19" s="98">
        <v>1.37</v>
      </c>
    </row>
    <row r="20" spans="1:7" x14ac:dyDescent="0.25">
      <c r="A20" s="109">
        <v>2012</v>
      </c>
      <c r="B20" s="96">
        <v>74.54233409610984</v>
      </c>
      <c r="C20" s="97">
        <v>1.2991990846681922</v>
      </c>
      <c r="D20" s="96">
        <v>72.907153729071538</v>
      </c>
      <c r="E20" s="97">
        <v>1.3143074581430745</v>
      </c>
      <c r="F20" s="96">
        <v>67.546174142480211</v>
      </c>
      <c r="G20" s="98">
        <v>1.4069920844327177</v>
      </c>
    </row>
    <row r="21" spans="1:7" x14ac:dyDescent="0.25">
      <c r="A21" s="109">
        <v>2013</v>
      </c>
      <c r="B21" s="96">
        <v>74.069961132704051</v>
      </c>
      <c r="C21" s="97">
        <v>1.3242642976124375</v>
      </c>
      <c r="D21" s="96">
        <v>70.735650767987067</v>
      </c>
      <c r="E21" s="97">
        <v>1.3387227162489894</v>
      </c>
      <c r="F21" s="96">
        <v>65.150403521643426</v>
      </c>
      <c r="G21" s="98">
        <v>1.475421863536317</v>
      </c>
    </row>
    <row r="22" spans="1:7" x14ac:dyDescent="0.25">
      <c r="A22" s="109">
        <v>2014</v>
      </c>
      <c r="B22" s="96">
        <v>73.699590882524831</v>
      </c>
      <c r="C22" s="97">
        <v>1.326125073056692</v>
      </c>
      <c r="D22" s="96">
        <v>71.21090617481957</v>
      </c>
      <c r="E22" s="97">
        <v>1.3191659983961508</v>
      </c>
      <c r="F22" s="96">
        <v>67.765814266487212</v>
      </c>
      <c r="G22" s="98">
        <v>1.4091520861372813</v>
      </c>
    </row>
    <row r="23" spans="1:7" x14ac:dyDescent="0.25">
      <c r="A23" s="110">
        <v>2015</v>
      </c>
      <c r="B23" s="111">
        <v>75</v>
      </c>
      <c r="C23" s="112">
        <v>1.3</v>
      </c>
      <c r="D23" s="111">
        <v>74</v>
      </c>
      <c r="E23" s="112">
        <v>1.31</v>
      </c>
      <c r="F23" s="111">
        <v>71</v>
      </c>
      <c r="G23" s="113">
        <v>1.36</v>
      </c>
    </row>
    <row r="24" spans="1:7" x14ac:dyDescent="0.25">
      <c r="A24" s="110">
        <v>2016</v>
      </c>
      <c r="B24" s="111">
        <v>74.060949681077247</v>
      </c>
      <c r="C24" s="112">
        <v>1.3071316867272424</v>
      </c>
      <c r="D24" s="111">
        <v>72.561531449407482</v>
      </c>
      <c r="E24" s="112">
        <v>1.3083368636753829</v>
      </c>
      <c r="F24" s="111">
        <v>73.39373970345963</v>
      </c>
      <c r="G24" s="113">
        <v>1.3364807512295329</v>
      </c>
    </row>
    <row r="25" spans="1:7" x14ac:dyDescent="0.25">
      <c r="A25" s="110">
        <v>2017</v>
      </c>
      <c r="B25" s="111">
        <v>72.859025032938078</v>
      </c>
      <c r="C25" s="112">
        <v>1.3227931488801055</v>
      </c>
      <c r="D25" s="111">
        <v>69.382273948075195</v>
      </c>
      <c r="E25" s="112">
        <v>1.3384064458370635</v>
      </c>
      <c r="F25" s="111">
        <v>71.189279731993309</v>
      </c>
      <c r="G25" s="113">
        <v>1.347571189279732</v>
      </c>
    </row>
    <row r="26" spans="1:7" x14ac:dyDescent="0.25">
      <c r="A26" s="110">
        <v>2018</v>
      </c>
      <c r="B26" s="111">
        <v>74.042553191489361</v>
      </c>
      <c r="C26" s="112">
        <v>1.2990896355105328</v>
      </c>
      <c r="D26" s="111">
        <v>72.953736654804274</v>
      </c>
      <c r="E26" s="112">
        <v>1.2999195416953837</v>
      </c>
      <c r="F26" s="111">
        <v>68.793828892005621</v>
      </c>
      <c r="G26" s="113">
        <v>1.3820504603965931</v>
      </c>
    </row>
    <row r="27" spans="1:7" ht="16.5" thickBot="1" x14ac:dyDescent="0.3">
      <c r="A27" s="114">
        <v>2019</v>
      </c>
      <c r="B27" s="115">
        <f>B8</f>
        <v>75.956284153005456</v>
      </c>
      <c r="C27" s="116">
        <f t="shared" ref="C27:G27" si="0">C8</f>
        <v>1.2850581636546148</v>
      </c>
      <c r="D27" s="115">
        <f t="shared" si="0"/>
        <v>79.131483715319661</v>
      </c>
      <c r="E27" s="116">
        <f t="shared" si="0"/>
        <v>1.2464173391472728</v>
      </c>
      <c r="F27" s="115">
        <f t="shared" si="0"/>
        <v>67.820392890551915</v>
      </c>
      <c r="G27" s="117">
        <f t="shared" si="0"/>
        <v>1.4247262899533937</v>
      </c>
    </row>
    <row r="28" spans="1:7" ht="16.5" thickTop="1" x14ac:dyDescent="0.25"/>
  </sheetData>
  <mergeCells count="9">
    <mergeCell ref="A2:G2"/>
    <mergeCell ref="B3:C3"/>
    <mergeCell ref="D3:E3"/>
    <mergeCell ref="F3:G3"/>
    <mergeCell ref="A11:G11"/>
    <mergeCell ref="A12:A13"/>
    <mergeCell ref="B12:C12"/>
    <mergeCell ref="D12:E12"/>
    <mergeCell ref="F12:G12"/>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No.2030 Transport Statistics Trafford 2018</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21CAD-E461-4F11-AE6C-00E65F6304BE}">
  <sheetPr>
    <pageSetUpPr fitToPage="1"/>
  </sheetPr>
  <dimension ref="A1:D23"/>
  <sheetViews>
    <sheetView zoomScale="75" zoomScaleNormal="75" workbookViewId="0">
      <selection activeCell="W16" sqref="W16"/>
    </sheetView>
  </sheetViews>
  <sheetFormatPr defaultRowHeight="15" x14ac:dyDescent="0.25"/>
  <cols>
    <col min="1" max="1" width="10" style="119" customWidth="1"/>
    <col min="2" max="2" width="10.28515625" style="119" customWidth="1"/>
    <col min="3" max="4" width="11.28515625" style="119" customWidth="1"/>
    <col min="5" max="16384" width="9.140625" style="119"/>
  </cols>
  <sheetData>
    <row r="1" spans="1:4" x14ac:dyDescent="0.25">
      <c r="A1" s="118" t="s">
        <v>69</v>
      </c>
    </row>
    <row r="2" spans="1:4" ht="15.75" thickBot="1" x14ac:dyDescent="0.3"/>
    <row r="3" spans="1:4" ht="45.75" customHeight="1" thickTop="1" x14ac:dyDescent="0.25">
      <c r="A3" s="120" t="s">
        <v>70</v>
      </c>
      <c r="B3" s="121"/>
      <c r="C3" s="121"/>
      <c r="D3" s="122"/>
    </row>
    <row r="4" spans="1:4" ht="15.75" customHeight="1" x14ac:dyDescent="0.25">
      <c r="A4" s="123" t="s">
        <v>47</v>
      </c>
      <c r="B4" s="124" t="s">
        <v>53</v>
      </c>
      <c r="C4" s="124" t="s">
        <v>54</v>
      </c>
      <c r="D4" s="125" t="s">
        <v>56</v>
      </c>
    </row>
    <row r="5" spans="1:4" ht="16.5" customHeight="1" x14ac:dyDescent="0.25">
      <c r="A5" s="126">
        <v>1997</v>
      </c>
      <c r="B5" s="127">
        <v>1217</v>
      </c>
      <c r="C5" s="127">
        <v>661</v>
      </c>
      <c r="D5" s="128">
        <v>890</v>
      </c>
    </row>
    <row r="6" spans="1:4" x14ac:dyDescent="0.25">
      <c r="A6" s="126">
        <v>1998</v>
      </c>
      <c r="B6" s="127">
        <v>1440</v>
      </c>
      <c r="C6" s="127">
        <v>519</v>
      </c>
      <c r="D6" s="128">
        <v>928.37387869801455</v>
      </c>
    </row>
    <row r="7" spans="1:4" x14ac:dyDescent="0.25">
      <c r="A7" s="126">
        <v>2001</v>
      </c>
      <c r="B7" s="127">
        <v>1443.5385444743936</v>
      </c>
      <c r="C7" s="127">
        <v>557.07184923439343</v>
      </c>
      <c r="D7" s="128">
        <v>936.07128842380644</v>
      </c>
    </row>
    <row r="8" spans="1:4" ht="14.25" customHeight="1" x14ac:dyDescent="0.25">
      <c r="A8" s="126">
        <v>2004</v>
      </c>
      <c r="B8" s="127">
        <v>1303</v>
      </c>
      <c r="C8" s="127">
        <v>461</v>
      </c>
      <c r="D8" s="128">
        <v>926</v>
      </c>
    </row>
    <row r="9" spans="1:4" ht="14.25" customHeight="1" x14ac:dyDescent="0.25">
      <c r="A9" s="126">
        <v>2007</v>
      </c>
      <c r="B9" s="127">
        <v>1378.1392174704276</v>
      </c>
      <c r="C9" s="127">
        <v>560.69844357976649</v>
      </c>
      <c r="D9" s="128">
        <v>788.75796178343944</v>
      </c>
    </row>
    <row r="10" spans="1:4" ht="15" customHeight="1" x14ac:dyDescent="0.25">
      <c r="A10" s="126">
        <v>2009</v>
      </c>
      <c r="B10" s="127">
        <v>1325</v>
      </c>
      <c r="C10" s="127">
        <v>444</v>
      </c>
      <c r="D10" s="128">
        <v>743</v>
      </c>
    </row>
    <row r="11" spans="1:4" ht="14.25" customHeight="1" x14ac:dyDescent="0.25">
      <c r="A11" s="126">
        <v>2010</v>
      </c>
      <c r="B11" s="127">
        <v>1360</v>
      </c>
      <c r="C11" s="127">
        <v>459</v>
      </c>
      <c r="D11" s="128">
        <v>740</v>
      </c>
    </row>
    <row r="12" spans="1:4" ht="13.5" customHeight="1" x14ac:dyDescent="0.25">
      <c r="A12" s="126">
        <v>2011</v>
      </c>
      <c r="B12" s="127">
        <v>1531</v>
      </c>
      <c r="C12" s="127">
        <v>584</v>
      </c>
      <c r="D12" s="128">
        <v>711</v>
      </c>
    </row>
    <row r="13" spans="1:4" ht="13.5" customHeight="1" x14ac:dyDescent="0.25">
      <c r="A13" s="126">
        <v>2012</v>
      </c>
      <c r="B13" s="127">
        <v>1498</v>
      </c>
      <c r="C13" s="127">
        <v>502</v>
      </c>
      <c r="D13" s="128">
        <v>797</v>
      </c>
    </row>
    <row r="14" spans="1:4" ht="13.5" customHeight="1" x14ac:dyDescent="0.25">
      <c r="A14" s="126">
        <v>2013</v>
      </c>
      <c r="B14" s="127">
        <v>1673</v>
      </c>
      <c r="C14" s="127">
        <v>450</v>
      </c>
      <c r="D14" s="128">
        <v>844</v>
      </c>
    </row>
    <row r="15" spans="1:4" x14ac:dyDescent="0.25">
      <c r="A15" s="126">
        <v>2014</v>
      </c>
      <c r="B15" s="127">
        <v>1539</v>
      </c>
      <c r="C15" s="127">
        <v>540</v>
      </c>
      <c r="D15" s="128">
        <v>641</v>
      </c>
    </row>
    <row r="16" spans="1:4" x14ac:dyDescent="0.25">
      <c r="A16" s="129">
        <v>2015</v>
      </c>
      <c r="B16" s="21">
        <v>1755</v>
      </c>
      <c r="C16" s="21">
        <v>440</v>
      </c>
      <c r="D16" s="130">
        <v>699</v>
      </c>
    </row>
    <row r="17" spans="1:4" x14ac:dyDescent="0.25">
      <c r="A17" s="129">
        <v>2016</v>
      </c>
      <c r="B17" s="21">
        <v>1872</v>
      </c>
      <c r="C17" s="21">
        <v>521</v>
      </c>
      <c r="D17" s="130">
        <v>831</v>
      </c>
    </row>
    <row r="18" spans="1:4" x14ac:dyDescent="0.25">
      <c r="A18" s="129">
        <v>2017</v>
      </c>
      <c r="B18" s="21">
        <v>2190</v>
      </c>
      <c r="C18" s="21">
        <v>530</v>
      </c>
      <c r="D18" s="130">
        <v>819</v>
      </c>
    </row>
    <row r="19" spans="1:4" x14ac:dyDescent="0.25">
      <c r="A19" s="129">
        <v>2018</v>
      </c>
      <c r="B19" s="21">
        <v>2006</v>
      </c>
      <c r="C19" s="21">
        <v>509</v>
      </c>
      <c r="D19" s="130">
        <v>971</v>
      </c>
    </row>
    <row r="20" spans="1:4" x14ac:dyDescent="0.25">
      <c r="A20" s="129">
        <v>2019</v>
      </c>
      <c r="B20" s="21">
        <v>1994</v>
      </c>
      <c r="C20" s="21">
        <v>613</v>
      </c>
      <c r="D20" s="130">
        <v>1020</v>
      </c>
    </row>
    <row r="21" spans="1:4" ht="16.5" customHeight="1" thickBot="1" x14ac:dyDescent="0.3">
      <c r="A21" s="131" t="s">
        <v>55</v>
      </c>
      <c r="B21" s="132">
        <f>B20/B5</f>
        <v>1.6384552177485621</v>
      </c>
      <c r="C21" s="132">
        <f t="shared" ref="C21:D21" si="0">C20/C5</f>
        <v>0.92738275340393339</v>
      </c>
      <c r="D21" s="132">
        <f t="shared" si="0"/>
        <v>1.146067415730337</v>
      </c>
    </row>
    <row r="22" spans="1:4" ht="15.75" thickTop="1" x14ac:dyDescent="0.25"/>
    <row r="23" spans="1:4" ht="39" customHeight="1" x14ac:dyDescent="0.25">
      <c r="A23" s="133" t="s">
        <v>71</v>
      </c>
      <c r="B23" s="133"/>
      <c r="C23" s="133"/>
      <c r="D23" s="133"/>
    </row>
  </sheetData>
  <mergeCells count="2">
    <mergeCell ref="A3:D3"/>
    <mergeCell ref="A23:D23"/>
  </mergeCells>
  <pageMargins left="0.70866141732283472" right="0.70866141732283472" top="0.74803149606299213" bottom="0.74803149606299213" header="0.31496062992125984" footer="0.31496062992125984"/>
  <pageSetup paperSize="9" scale="99" orientation="portrait" r:id="rId1"/>
  <headerFooter>
    <oddHeader>&amp;C&amp;"Calibri,Regular"&amp;13SRAD Report No.2030 Transport Statistics Trafford 2018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E146-E1D1-4A0F-A6E8-D881B0F1254C}">
  <sheetPr>
    <pageSetUpPr fitToPage="1"/>
  </sheetPr>
  <dimension ref="A1:K40"/>
  <sheetViews>
    <sheetView zoomScale="75" zoomScaleNormal="75" workbookViewId="0">
      <selection activeCell="W16" sqref="W16"/>
    </sheetView>
  </sheetViews>
  <sheetFormatPr defaultRowHeight="15" x14ac:dyDescent="0.25"/>
  <cols>
    <col min="1" max="1" width="9.85546875" style="119" customWidth="1"/>
    <col min="2" max="2" width="24.42578125" style="119" customWidth="1"/>
    <col min="3" max="3" width="11.42578125" style="119" customWidth="1"/>
    <col min="4" max="4" width="11.85546875" style="119" customWidth="1"/>
    <col min="5" max="5" width="12.28515625" style="119" customWidth="1"/>
    <col min="6" max="16384" width="9.140625" style="119"/>
  </cols>
  <sheetData>
    <row r="1" spans="1:5" ht="15.75" x14ac:dyDescent="0.25">
      <c r="A1" s="82" t="s">
        <v>72</v>
      </c>
    </row>
    <row r="2" spans="1:5" ht="15.75" thickBot="1" x14ac:dyDescent="0.3"/>
    <row r="3" spans="1:5" ht="15.75" thickTop="1" x14ac:dyDescent="0.25">
      <c r="A3" s="134" t="s">
        <v>73</v>
      </c>
      <c r="B3" s="135"/>
      <c r="C3" s="135"/>
      <c r="D3" s="135"/>
      <c r="E3" s="136"/>
    </row>
    <row r="4" spans="1:5" x14ac:dyDescent="0.25">
      <c r="A4" s="137" t="s">
        <v>74</v>
      </c>
      <c r="B4" s="138" t="s">
        <v>8</v>
      </c>
      <c r="C4" s="139" t="s">
        <v>53</v>
      </c>
      <c r="D4" s="139" t="s">
        <v>54</v>
      </c>
      <c r="E4" s="140" t="s">
        <v>56</v>
      </c>
    </row>
    <row r="5" spans="1:5" x14ac:dyDescent="0.25">
      <c r="A5" s="141">
        <v>85901</v>
      </c>
      <c r="B5" s="124" t="s">
        <v>75</v>
      </c>
      <c r="C5" s="124">
        <v>58</v>
      </c>
      <c r="D5" s="124">
        <v>46</v>
      </c>
      <c r="E5" s="125">
        <v>68</v>
      </c>
    </row>
    <row r="6" spans="1:5" x14ac:dyDescent="0.25">
      <c r="A6" s="141">
        <v>85902</v>
      </c>
      <c r="B6" s="124" t="s">
        <v>76</v>
      </c>
      <c r="C6" s="124">
        <v>247</v>
      </c>
      <c r="D6" s="124">
        <v>47</v>
      </c>
      <c r="E6" s="125">
        <v>60</v>
      </c>
    </row>
    <row r="7" spans="1:5" x14ac:dyDescent="0.25">
      <c r="A7" s="141">
        <v>85903</v>
      </c>
      <c r="B7" s="124" t="s">
        <v>77</v>
      </c>
      <c r="C7" s="124">
        <v>401</v>
      </c>
      <c r="D7" s="124">
        <v>118</v>
      </c>
      <c r="E7" s="125">
        <v>154</v>
      </c>
    </row>
    <row r="8" spans="1:5" x14ac:dyDescent="0.25">
      <c r="A8" s="141">
        <v>85904</v>
      </c>
      <c r="B8" s="124" t="s">
        <v>78</v>
      </c>
      <c r="C8" s="124">
        <v>729</v>
      </c>
      <c r="D8" s="124">
        <v>871</v>
      </c>
      <c r="E8" s="125">
        <v>856</v>
      </c>
    </row>
    <row r="9" spans="1:5" x14ac:dyDescent="0.25">
      <c r="A9" s="141">
        <v>85905</v>
      </c>
      <c r="B9" s="124" t="s">
        <v>79</v>
      </c>
      <c r="C9" s="124">
        <v>352</v>
      </c>
      <c r="D9" s="124">
        <v>229</v>
      </c>
      <c r="E9" s="125">
        <v>389</v>
      </c>
    </row>
    <row r="10" spans="1:5" x14ac:dyDescent="0.25">
      <c r="A10" s="141">
        <v>85906</v>
      </c>
      <c r="B10" s="124" t="s">
        <v>80</v>
      </c>
      <c r="C10" s="124">
        <v>257</v>
      </c>
      <c r="D10" s="124">
        <v>322</v>
      </c>
      <c r="E10" s="125">
        <v>283</v>
      </c>
    </row>
    <row r="11" spans="1:5" x14ac:dyDescent="0.25">
      <c r="A11" s="141" t="s">
        <v>81</v>
      </c>
      <c r="B11" s="124" t="s">
        <v>82</v>
      </c>
      <c r="C11" s="124">
        <v>61</v>
      </c>
      <c r="D11" s="124">
        <v>65</v>
      </c>
      <c r="E11" s="125">
        <v>40</v>
      </c>
    </row>
    <row r="12" spans="1:5" x14ac:dyDescent="0.25">
      <c r="A12" s="141">
        <v>85908</v>
      </c>
      <c r="B12" s="124" t="s">
        <v>83</v>
      </c>
      <c r="C12" s="124">
        <v>293</v>
      </c>
      <c r="D12" s="124">
        <v>232</v>
      </c>
      <c r="E12" s="125">
        <v>182</v>
      </c>
    </row>
    <row r="13" spans="1:5" x14ac:dyDescent="0.25">
      <c r="A13" s="141">
        <v>85909</v>
      </c>
      <c r="B13" s="124" t="s">
        <v>84</v>
      </c>
      <c r="C13" s="124">
        <v>122</v>
      </c>
      <c r="D13" s="124">
        <v>95</v>
      </c>
      <c r="E13" s="125">
        <v>112</v>
      </c>
    </row>
    <row r="14" spans="1:5" x14ac:dyDescent="0.25">
      <c r="A14" s="141">
        <v>85910</v>
      </c>
      <c r="B14" s="124" t="s">
        <v>85</v>
      </c>
      <c r="C14" s="124">
        <v>81</v>
      </c>
      <c r="D14" s="124">
        <v>91</v>
      </c>
      <c r="E14" s="125">
        <v>104</v>
      </c>
    </row>
    <row r="15" spans="1:5" x14ac:dyDescent="0.25">
      <c r="A15" s="141">
        <v>85911</v>
      </c>
      <c r="B15" s="124" t="s">
        <v>86</v>
      </c>
      <c r="C15" s="124">
        <v>77</v>
      </c>
      <c r="D15" s="124">
        <v>54</v>
      </c>
      <c r="E15" s="125">
        <v>92</v>
      </c>
    </row>
    <row r="16" spans="1:5" x14ac:dyDescent="0.25">
      <c r="A16" s="141">
        <v>85912</v>
      </c>
      <c r="B16" s="124" t="s">
        <v>87</v>
      </c>
      <c r="C16" s="124">
        <v>56</v>
      </c>
      <c r="D16" s="124">
        <v>39</v>
      </c>
      <c r="E16" s="125">
        <v>130</v>
      </c>
    </row>
    <row r="17" spans="1:11" x14ac:dyDescent="0.25">
      <c r="A17" s="141">
        <v>85920</v>
      </c>
      <c r="B17" s="124" t="s">
        <v>88</v>
      </c>
      <c r="C17" s="124">
        <v>124</v>
      </c>
      <c r="D17" s="124">
        <v>139</v>
      </c>
      <c r="E17" s="125">
        <v>178</v>
      </c>
    </row>
    <row r="18" spans="1:11" x14ac:dyDescent="0.25">
      <c r="A18" s="141">
        <v>85924</v>
      </c>
      <c r="B18" s="124" t="s">
        <v>89</v>
      </c>
      <c r="C18" s="124">
        <v>13</v>
      </c>
      <c r="D18" s="124">
        <v>11</v>
      </c>
      <c r="E18" s="125">
        <v>7</v>
      </c>
    </row>
    <row r="19" spans="1:11" ht="15.75" thickBot="1" x14ac:dyDescent="0.3">
      <c r="A19" s="142"/>
      <c r="B19" s="143" t="s">
        <v>90</v>
      </c>
      <c r="C19" s="143">
        <f>SUM(C5:C18)</f>
        <v>2871</v>
      </c>
      <c r="D19" s="143">
        <f t="shared" ref="D19:E19" si="0">SUM(D5:D18)</f>
        <v>2359</v>
      </c>
      <c r="E19" s="144">
        <f t="shared" si="0"/>
        <v>2655</v>
      </c>
    </row>
    <row r="20" spans="1:11" ht="15.75" thickTop="1" x14ac:dyDescent="0.25">
      <c r="A20" s="145" t="s">
        <v>40</v>
      </c>
      <c r="B20" s="146"/>
      <c r="C20" s="146"/>
      <c r="D20" s="146"/>
      <c r="E20" s="146"/>
      <c r="F20" s="147"/>
      <c r="G20" s="147"/>
      <c r="H20" s="147"/>
      <c r="I20" s="147"/>
      <c r="J20" s="147"/>
      <c r="K20" s="147"/>
    </row>
    <row r="21" spans="1:11" x14ac:dyDescent="0.25">
      <c r="A21" s="148"/>
      <c r="B21" s="148"/>
      <c r="C21" s="148"/>
      <c r="D21" s="148"/>
      <c r="E21" s="148"/>
      <c r="F21" s="147"/>
      <c r="G21" s="147"/>
      <c r="H21" s="147"/>
      <c r="I21" s="147"/>
      <c r="J21" s="147"/>
      <c r="K21" s="147"/>
    </row>
    <row r="22" spans="1:11" ht="15.75" thickBot="1" x14ac:dyDescent="0.3">
      <c r="A22" s="149"/>
      <c r="B22" s="149"/>
      <c r="C22" s="149"/>
      <c r="D22" s="149"/>
      <c r="E22" s="149"/>
      <c r="F22" s="149"/>
      <c r="G22" s="149"/>
      <c r="H22" s="149"/>
      <c r="I22" s="149"/>
      <c r="J22" s="149"/>
      <c r="K22" s="149"/>
    </row>
    <row r="23" spans="1:11" ht="15.75" thickTop="1" x14ac:dyDescent="0.25">
      <c r="B23" s="134" t="s">
        <v>91</v>
      </c>
      <c r="C23" s="150"/>
      <c r="D23" s="150"/>
      <c r="E23" s="151"/>
    </row>
    <row r="24" spans="1:11" x14ac:dyDescent="0.25">
      <c r="B24" s="137" t="s">
        <v>47</v>
      </c>
      <c r="C24" s="138" t="s">
        <v>53</v>
      </c>
      <c r="D24" s="138" t="s">
        <v>54</v>
      </c>
      <c r="E24" s="152" t="s">
        <v>56</v>
      </c>
    </row>
    <row r="25" spans="1:11" x14ac:dyDescent="0.25">
      <c r="B25" s="126">
        <v>2002</v>
      </c>
      <c r="C25" s="127">
        <v>1658</v>
      </c>
      <c r="D25" s="127">
        <v>1985</v>
      </c>
      <c r="E25" s="128">
        <v>1196</v>
      </c>
    </row>
    <row r="26" spans="1:11" x14ac:dyDescent="0.25">
      <c r="B26" s="126">
        <v>2005</v>
      </c>
      <c r="C26" s="127">
        <v>2224.8814432989689</v>
      </c>
      <c r="D26" s="127">
        <v>2201.7120487867915</v>
      </c>
      <c r="E26" s="128">
        <v>2000.2254886381693</v>
      </c>
    </row>
    <row r="27" spans="1:11" x14ac:dyDescent="0.25">
      <c r="B27" s="126">
        <v>2008</v>
      </c>
      <c r="C27" s="127">
        <v>2292.7199999999998</v>
      </c>
      <c r="D27" s="127">
        <v>2236.7302904564317</v>
      </c>
      <c r="E27" s="128">
        <v>2035.5670498084291</v>
      </c>
    </row>
    <row r="28" spans="1:11" x14ac:dyDescent="0.25">
      <c r="B28" s="126">
        <v>2009</v>
      </c>
      <c r="C28" s="127">
        <v>2289</v>
      </c>
      <c r="D28" s="127">
        <v>2262</v>
      </c>
      <c r="E28" s="128">
        <v>1973</v>
      </c>
    </row>
    <row r="29" spans="1:11" x14ac:dyDescent="0.25">
      <c r="B29" s="126">
        <v>2010</v>
      </c>
      <c r="C29" s="127">
        <v>2171</v>
      </c>
      <c r="D29" s="127">
        <v>2089</v>
      </c>
      <c r="E29" s="128">
        <v>1600</v>
      </c>
    </row>
    <row r="30" spans="1:11" x14ac:dyDescent="0.25">
      <c r="B30" s="126">
        <v>2011</v>
      </c>
      <c r="C30" s="127">
        <v>2294</v>
      </c>
      <c r="D30" s="127">
        <v>2182</v>
      </c>
      <c r="E30" s="128">
        <v>1866</v>
      </c>
    </row>
    <row r="31" spans="1:11" x14ac:dyDescent="0.25">
      <c r="B31" s="129">
        <v>2012</v>
      </c>
      <c r="C31" s="127">
        <v>2120</v>
      </c>
      <c r="D31" s="127">
        <v>2039</v>
      </c>
      <c r="E31" s="128">
        <v>1933</v>
      </c>
    </row>
    <row r="32" spans="1:11" x14ac:dyDescent="0.25">
      <c r="B32" s="129">
        <v>2013</v>
      </c>
      <c r="C32" s="127">
        <v>2121</v>
      </c>
      <c r="D32" s="127">
        <v>1793</v>
      </c>
      <c r="E32" s="128">
        <v>1885</v>
      </c>
    </row>
    <row r="33" spans="2:5" x14ac:dyDescent="0.25">
      <c r="B33" s="129">
        <v>2014</v>
      </c>
      <c r="C33" s="127">
        <v>2385</v>
      </c>
      <c r="D33" s="127">
        <v>2156</v>
      </c>
      <c r="E33" s="128">
        <v>1928</v>
      </c>
    </row>
    <row r="34" spans="2:5" x14ac:dyDescent="0.25">
      <c r="B34" s="129">
        <v>2015</v>
      </c>
      <c r="C34" s="127">
        <v>2256</v>
      </c>
      <c r="D34" s="127">
        <v>1924</v>
      </c>
      <c r="E34" s="128">
        <v>2228</v>
      </c>
    </row>
    <row r="35" spans="2:5" x14ac:dyDescent="0.25">
      <c r="B35" s="129">
        <v>2016</v>
      </c>
      <c r="C35" s="127">
        <v>2331</v>
      </c>
      <c r="D35" s="127">
        <v>2070</v>
      </c>
      <c r="E35" s="128">
        <v>2248</v>
      </c>
    </row>
    <row r="36" spans="2:5" x14ac:dyDescent="0.25">
      <c r="B36" s="129">
        <v>2017</v>
      </c>
      <c r="C36" s="127">
        <v>2632</v>
      </c>
      <c r="D36" s="127">
        <v>2250</v>
      </c>
      <c r="E36" s="128">
        <v>2039</v>
      </c>
    </row>
    <row r="37" spans="2:5" x14ac:dyDescent="0.25">
      <c r="B37" s="129">
        <v>2018</v>
      </c>
      <c r="C37" s="127">
        <v>2778</v>
      </c>
      <c r="D37" s="127">
        <v>2470</v>
      </c>
      <c r="E37" s="128">
        <v>2637</v>
      </c>
    </row>
    <row r="38" spans="2:5" x14ac:dyDescent="0.25">
      <c r="B38" s="129">
        <v>2019</v>
      </c>
      <c r="C38" s="127">
        <f>C19</f>
        <v>2871</v>
      </c>
      <c r="D38" s="127">
        <f>D19</f>
        <v>2359</v>
      </c>
      <c r="E38" s="128">
        <f>E19</f>
        <v>2655</v>
      </c>
    </row>
    <row r="39" spans="2:5" ht="15.75" thickBot="1" x14ac:dyDescent="0.3">
      <c r="B39" s="131" t="s">
        <v>92</v>
      </c>
      <c r="C39" s="132">
        <f>C38/C25</f>
        <v>1.7316043425814234</v>
      </c>
      <c r="D39" s="132">
        <f t="shared" ref="D39:E39" si="1">D38/D25</f>
        <v>1.1884130982367758</v>
      </c>
      <c r="E39" s="153">
        <f t="shared" si="1"/>
        <v>2.2198996655518393</v>
      </c>
    </row>
    <row r="40" spans="2:5" ht="15.75" thickTop="1" x14ac:dyDescent="0.25"/>
  </sheetData>
  <mergeCells count="2">
    <mergeCell ref="A3:E3"/>
    <mergeCell ref="B23:E23"/>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No.2030 Transport Statistics Trafford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Key Centre Notes</vt:lpstr>
      <vt:lpstr>Cordon Map</vt:lpstr>
      <vt:lpstr>Table 17 Key Centre Surveys AM</vt:lpstr>
      <vt:lpstr>Table 18 Key Centre Surveys OP</vt:lpstr>
      <vt:lpstr>Table 19 Key Centre Surveys PM</vt:lpstr>
      <vt:lpstr>Tab 20 Alt KC Traffic Trend</vt:lpstr>
      <vt:lpstr>Tables 21 &amp; 22 KC Car Occupancy</vt:lpstr>
      <vt:lpstr>Table 23 Rail &amp; Met to KC</vt:lpstr>
      <vt:lpstr>Tabs 24 &amp; 25 Walk to KC</vt:lpstr>
      <vt:lpstr>Table 26 KC Car &amp; Non-carTrips </vt:lpstr>
      <vt:lpstr>'Tab 20 Alt KC Traffic Trend'!_Toc243370761</vt:lpstr>
      <vt:lpstr>'Cordon Map'!Print_Area</vt:lpstr>
      <vt:lpstr>'Key Centre Notes'!Print_Area</vt:lpstr>
      <vt:lpstr>'Tab 20 Alt KC Traffic Trend'!Print_Area</vt:lpstr>
      <vt:lpstr>'Table 17 Key Centre Surveys AM'!Print_Area</vt:lpstr>
      <vt:lpstr>'Table 18 Key Centre Surveys OP'!Print_Area</vt:lpstr>
      <vt:lpstr>'Table 19 Key Centre Surveys PM'!Print_Area</vt:lpstr>
      <vt:lpstr>'Table 23 Rail &amp; Met to KC'!Print_Area</vt:lpstr>
      <vt:lpstr>'Table 26 KC Car &amp; Non-carTrips '!Print_Area</vt:lpstr>
      <vt:lpstr>'Tables 21 &amp; 22 KC Car Occupancy'!Print_Area</vt:lpstr>
      <vt:lpstr>'Tabs 24 &amp; 25 Walk to KC'!Print_Area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2020-05-27T17:27:38Z</dcterms:created>
  <dcterms:modified xsi:type="dcterms:W3CDTF">2020-05-27T17:34:48Z</dcterms:modified>
</cp:coreProperties>
</file>